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NGER\Documents\SRPF\BOARD MATERIALS\SHIRLEY'S REPORTS\MONTHLY FINANCIALS\"/>
    </mc:Choice>
  </mc:AlternateContent>
  <xr:revisionPtr revIDLastSave="0" documentId="8_{3F85A109-6225-493E-B5A7-658407CBD3A4}" xr6:coauthVersionLast="47" xr6:coauthVersionMax="47" xr10:uidLastSave="{00000000-0000-0000-0000-000000000000}"/>
  <bookViews>
    <workbookView xWindow="-120" yWindow="-120" windowWidth="19440" windowHeight="11040" xr2:uid="{00000000-000D-0000-FFFF-FFFF00000000}"/>
  </bookViews>
  <sheets>
    <sheet name="Sheet1" sheetId="1" r:id="rId1"/>
  </sheets>
  <definedNames>
    <definedName name="_xlnm.Print_Area" localSheetId="0">Sheet1!$A$1:$B$110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2" i="1" l="1"/>
  <c r="B103" i="1" s="1"/>
  <c r="B86" i="1"/>
  <c r="B81" i="1"/>
  <c r="B75" i="1"/>
  <c r="B72" i="1"/>
  <c r="B66" i="1"/>
  <c r="B52" i="1"/>
  <c r="B44" i="1"/>
  <c r="B38" i="1"/>
  <c r="B32" i="1"/>
  <c r="B27" i="1"/>
  <c r="B20" i="1"/>
  <c r="B33" i="1" s="1"/>
  <c r="B16" i="1"/>
  <c r="B12" i="1"/>
  <c r="B9" i="1"/>
</calcChain>
</file>

<file path=xl/sharedStrings.xml><?xml version="1.0" encoding="utf-8"?>
<sst xmlns="http://schemas.openxmlformats.org/spreadsheetml/2006/main" count="107" uniqueCount="107">
  <si>
    <t>Profit and Loss</t>
  </si>
  <si>
    <t>Santa Rosa Plateau Foundation</t>
  </si>
  <si>
    <t>July-October, 2025</t>
  </si>
  <si>
    <t>Income</t>
  </si>
  <si>
    <t>4000 Direct contributions</t>
  </si>
  <si>
    <t>4010 Unsolicited contributions</t>
  </si>
  <si>
    <t>Total for 4000 Direct contributions</t>
  </si>
  <si>
    <t>4500 Government grants</t>
  </si>
  <si>
    <t>4540 Local government grants</t>
  </si>
  <si>
    <t>Total for 4500 Government grants</t>
  </si>
  <si>
    <t>5100 Program-related sales &amp; fees</t>
  </si>
  <si>
    <t>5105 NERF Forum Educational</t>
  </si>
  <si>
    <t>5110 Family Wildlife Day</t>
  </si>
  <si>
    <t>Total for 5100 Program-related sales &amp; fees</t>
  </si>
  <si>
    <t>5200 Dues</t>
  </si>
  <si>
    <t>5210 Membership dues-individuals</t>
  </si>
  <si>
    <t>5220 Dues-Corporate Memberships</t>
  </si>
  <si>
    <t>Total for 5200 Dues</t>
  </si>
  <si>
    <t>5300 Investment Income</t>
  </si>
  <si>
    <t>5310 Interest-savings &amp; investments</t>
  </si>
  <si>
    <t>5311 Interest -1083 EllisInvestment</t>
  </si>
  <si>
    <t>5320 Dividends &amp; interest-securities</t>
  </si>
  <si>
    <t>5360 Other investment income</t>
  </si>
  <si>
    <t>5361 Other Investment 1083 Ellis</t>
  </si>
  <si>
    <t>Total for 5300 Investment Income</t>
  </si>
  <si>
    <t>5800 Events</t>
  </si>
  <si>
    <t>5820 Events - Art show/Concerts</t>
  </si>
  <si>
    <t>5840 Events - CowBoy Julilee</t>
  </si>
  <si>
    <t>5860 Car Show - Kids Ride</t>
  </si>
  <si>
    <t>Total for 5800 Events</t>
  </si>
  <si>
    <t>Total for Income</t>
  </si>
  <si>
    <t>Gross Profit</t>
  </si>
  <si>
    <t>Expenses</t>
  </si>
  <si>
    <t>7200 Salaries &amp; related expenses</t>
  </si>
  <si>
    <t>7250 Payroll taxes, etc.</t>
  </si>
  <si>
    <t>Total for 7200 Salaries &amp; related expenses</t>
  </si>
  <si>
    <t>7500 Contract service expenses</t>
  </si>
  <si>
    <t>7520 Accounting fees</t>
  </si>
  <si>
    <t>7526 Payroll Tax Preparation</t>
  </si>
  <si>
    <t>7540 Professional fees - other</t>
  </si>
  <si>
    <t>7550 Other Professional- contract</t>
  </si>
  <si>
    <t>Total for 7500 Contract service expenses</t>
  </si>
  <si>
    <t>8000 Program related expenses</t>
  </si>
  <si>
    <t>8005 Salaries&amp;Wages - Programs</t>
  </si>
  <si>
    <t>8010 Transportation E/S M/S</t>
  </si>
  <si>
    <t>8020 Climate Change (Habitat)</t>
  </si>
  <si>
    <t>8035 Small Grants</t>
  </si>
  <si>
    <t>8070 Family Wildlife Day</t>
  </si>
  <si>
    <t>8077 NERF Forum</t>
  </si>
  <si>
    <t>Total for 8000 Program related expenses</t>
  </si>
  <si>
    <t>8100 Program suppport  expenses</t>
  </si>
  <si>
    <t>8105 Salaries&amp; Wages-Program Support</t>
  </si>
  <si>
    <t>8110 Supplies</t>
  </si>
  <si>
    <t>8120 Website services</t>
  </si>
  <si>
    <t>8125 Annual Membership Mtg expense</t>
  </si>
  <si>
    <t>8130 Telephone &amp; telecommunications</t>
  </si>
  <si>
    <t>8150 Social Media/Newsletters</t>
  </si>
  <si>
    <t>8171 Member education</t>
  </si>
  <si>
    <t>8180 Volunteer education</t>
  </si>
  <si>
    <t>8181 Donor education</t>
  </si>
  <si>
    <t>8190 Exec. Dir. mileage expense</t>
  </si>
  <si>
    <t>8191 Chamber of Commerce expense</t>
  </si>
  <si>
    <t>8195 Other expense</t>
  </si>
  <si>
    <t>Total for 8100 Program suppport  expenses</t>
  </si>
  <si>
    <t>8200 Administrative expenses</t>
  </si>
  <si>
    <t>8205 Salaries&amp;Wages-Administration</t>
  </si>
  <si>
    <t>8221 Utilities</t>
  </si>
  <si>
    <t>8225 Telephone expense</t>
  </si>
  <si>
    <t>8268 Building Miscellaneous Repair</t>
  </si>
  <si>
    <t>Total for 8200 Administrative expenses</t>
  </si>
  <si>
    <t>8300 Administrative Travel &amp; meeting</t>
  </si>
  <si>
    <t>8350 Grant development expense</t>
  </si>
  <si>
    <t>Total for 8300 Administrative Travel &amp; meeting</t>
  </si>
  <si>
    <t>8500 Administrative Other expenses</t>
  </si>
  <si>
    <t>8515 Insurance - General Liab &amp; D&amp;O</t>
  </si>
  <si>
    <t>8560 Outside computer services</t>
  </si>
  <si>
    <t>8565 Office supplies</t>
  </si>
  <si>
    <t>8590 Other expenses</t>
  </si>
  <si>
    <t>Total for 8500 Administrative Other expenses</t>
  </si>
  <si>
    <t>8600 Administrative Bus    expenses</t>
  </si>
  <si>
    <t>8610 Bank fee-credit card</t>
  </si>
  <si>
    <t>8611 Service Fee-Investments</t>
  </si>
  <si>
    <t>8612 Service Fee-Invest 1083 Ellis</t>
  </si>
  <si>
    <t>Total for 8600 Administrative Bus    expenses</t>
  </si>
  <si>
    <t>8700 Fund Raising Event expenses</t>
  </si>
  <si>
    <t>8705 Salaries &amp; Wages - Fund Raising</t>
  </si>
  <si>
    <t>8710 Supplies expense</t>
  </si>
  <si>
    <t>8720 Rental expense</t>
  </si>
  <si>
    <t>8725 Trolley-transport</t>
  </si>
  <si>
    <t>8730 Food</t>
  </si>
  <si>
    <t>8740 Drinks</t>
  </si>
  <si>
    <t>8745 Marketing</t>
  </si>
  <si>
    <t>8755 Advertising</t>
  </si>
  <si>
    <t>8780 Entertainment</t>
  </si>
  <si>
    <t>8784 Logistics</t>
  </si>
  <si>
    <t>8785 Merchant Fees</t>
  </si>
  <si>
    <t>8790 Other</t>
  </si>
  <si>
    <t>8791 Other - Salaries &amp; Wages</t>
  </si>
  <si>
    <t>8799 Miscellaneous-In/Out</t>
  </si>
  <si>
    <t>Total for 8700 Fund Raising Event expenses</t>
  </si>
  <si>
    <t>Total for Expenses</t>
  </si>
  <si>
    <t>Net Operating Income</t>
  </si>
  <si>
    <t>Net Other Income</t>
  </si>
  <si>
    <t>Net Income</t>
  </si>
  <si>
    <t>Distribution account</t>
  </si>
  <si>
    <t>Total</t>
  </si>
  <si>
    <t>Cash Basis Saturday, November 15, 2025 11:04 AM GMT-08:00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</si>
</sst>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1" fillId="0" borderId="1"/>
    <xf numFmtId="0" fontId="1" fillId="0" borderId="0"/>
    <xf numFmtId="0" fontId="1" fillId="0" borderId="2"/>
  </cellStyleXfs>
  <cellXfs count="17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 indent="1"/>
    </xf>
    <xf numFmtId="0" fontId="2" fillId="0" borderId="0" xfId="0" applyFont="1" applyAlignment="1">
      <alignment horizontal="left" wrapText="1" indent="2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wrapText="1"/>
    </xf>
    <xf numFmtId="0" fontId="4" fillId="0" borderId="1" xfId="1" applyFont="1" applyAlignment="1">
      <alignment horizontal="center" wrapText="1"/>
    </xf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164" fontId="3" fillId="0" borderId="2" xfId="0" applyNumberFormat="1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</cellXfs>
  <cellStyles count="4">
    <cellStyle name="GroupedCellStyle" xfId="2" xr:uid="{00000000-0005-0000-0000-000007000000}"/>
    <cellStyle name="HeaderCellStyle" xfId="1" xr:uid="{00000000-0005-0000-0000-000006000000}"/>
    <cellStyle name="Normal" xfId="0" builtinId="0"/>
    <cellStyle name="TotalCellStyle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B3FEF-A70D-B944-82F4-C9836B181100}">
  <dimension ref="A1:B110"/>
  <sheetViews>
    <sheetView tabSelected="1" workbookViewId="0">
      <selection sqref="A1:B1"/>
    </sheetView>
  </sheetViews>
  <sheetFormatPr defaultColWidth="11.25" defaultRowHeight="15.75" outlineLevelRow="2" x14ac:dyDescent="0.25"/>
  <cols>
    <col min="1" max="1" width="40.125" style="1" customWidth="1"/>
    <col min="2" max="2" width="16.125" style="1" customWidth="1"/>
  </cols>
  <sheetData>
    <row r="1" spans="1:2" x14ac:dyDescent="0.25">
      <c r="A1" s="12" t="s">
        <v>0</v>
      </c>
      <c r="B1" s="13"/>
    </row>
    <row r="2" spans="1:2" x14ac:dyDescent="0.25">
      <c r="A2" s="14" t="s">
        <v>1</v>
      </c>
      <c r="B2" s="13"/>
    </row>
    <row r="3" spans="1:2" x14ac:dyDescent="0.25">
      <c r="A3" s="15" t="s">
        <v>2</v>
      </c>
      <c r="B3" s="13"/>
    </row>
    <row r="5" spans="1:2" x14ac:dyDescent="0.25">
      <c r="A5" s="7" t="s">
        <v>104</v>
      </c>
      <c r="B5" s="7" t="s">
        <v>105</v>
      </c>
    </row>
    <row r="6" spans="1:2" x14ac:dyDescent="0.25">
      <c r="A6" s="2" t="s">
        <v>3</v>
      </c>
    </row>
    <row r="7" spans="1:2" outlineLevel="1" x14ac:dyDescent="0.25">
      <c r="A7" s="3" t="s">
        <v>4</v>
      </c>
      <c r="B7" s="8"/>
    </row>
    <row r="8" spans="1:2" outlineLevel="2" x14ac:dyDescent="0.25">
      <c r="A8" s="4" t="s">
        <v>5</v>
      </c>
      <c r="B8" s="9">
        <v>3044.61</v>
      </c>
    </row>
    <row r="9" spans="1:2" outlineLevel="1" x14ac:dyDescent="0.25">
      <c r="A9" s="5" t="s">
        <v>6</v>
      </c>
      <c r="B9" s="10">
        <f>B7+B8</f>
        <v>3044.61</v>
      </c>
    </row>
    <row r="10" spans="1:2" outlineLevel="1" x14ac:dyDescent="0.25">
      <c r="A10" s="3" t="s">
        <v>7</v>
      </c>
      <c r="B10" s="8"/>
    </row>
    <row r="11" spans="1:2" outlineLevel="2" x14ac:dyDescent="0.25">
      <c r="A11" s="4" t="s">
        <v>8</v>
      </c>
      <c r="B11" s="9">
        <v>20000</v>
      </c>
    </row>
    <row r="12" spans="1:2" outlineLevel="1" x14ac:dyDescent="0.25">
      <c r="A12" s="5" t="s">
        <v>9</v>
      </c>
      <c r="B12" s="10">
        <f>B10+B11</f>
        <v>20000</v>
      </c>
    </row>
    <row r="13" spans="1:2" outlineLevel="1" x14ac:dyDescent="0.25">
      <c r="A13" s="3" t="s">
        <v>10</v>
      </c>
      <c r="B13" s="8"/>
    </row>
    <row r="14" spans="1:2" outlineLevel="2" x14ac:dyDescent="0.25">
      <c r="A14" s="4" t="s">
        <v>11</v>
      </c>
      <c r="B14" s="9">
        <v>1825</v>
      </c>
    </row>
    <row r="15" spans="1:2" outlineLevel="2" x14ac:dyDescent="0.25">
      <c r="A15" s="4" t="s">
        <v>12</v>
      </c>
      <c r="B15" s="9">
        <v>2176.65</v>
      </c>
    </row>
    <row r="16" spans="1:2" outlineLevel="1" x14ac:dyDescent="0.25">
      <c r="A16" s="5" t="s">
        <v>13</v>
      </c>
      <c r="B16" s="10">
        <f>B13+B14+B15</f>
        <v>4001.65</v>
      </c>
    </row>
    <row r="17" spans="1:2" outlineLevel="1" x14ac:dyDescent="0.25">
      <c r="A17" s="3" t="s">
        <v>14</v>
      </c>
      <c r="B17" s="8"/>
    </row>
    <row r="18" spans="1:2" outlineLevel="2" x14ac:dyDescent="0.25">
      <c r="A18" s="4" t="s">
        <v>15</v>
      </c>
      <c r="B18" s="9">
        <v>12610</v>
      </c>
    </row>
    <row r="19" spans="1:2" outlineLevel="2" x14ac:dyDescent="0.25">
      <c r="A19" s="4" t="s">
        <v>16</v>
      </c>
      <c r="B19" s="9">
        <v>2000</v>
      </c>
    </row>
    <row r="20" spans="1:2" outlineLevel="1" x14ac:dyDescent="0.25">
      <c r="A20" s="5" t="s">
        <v>17</v>
      </c>
      <c r="B20" s="10">
        <f>B17+B18+B19</f>
        <v>14610</v>
      </c>
    </row>
    <row r="21" spans="1:2" outlineLevel="1" x14ac:dyDescent="0.25">
      <c r="A21" s="3" t="s">
        <v>18</v>
      </c>
      <c r="B21" s="8"/>
    </row>
    <row r="22" spans="1:2" outlineLevel="2" x14ac:dyDescent="0.25">
      <c r="A22" s="4" t="s">
        <v>19</v>
      </c>
      <c r="B22" s="9">
        <v>52.99</v>
      </c>
    </row>
    <row r="23" spans="1:2" outlineLevel="2" x14ac:dyDescent="0.25">
      <c r="A23" s="4" t="s">
        <v>20</v>
      </c>
      <c r="B23" s="9">
        <v>918.09</v>
      </c>
    </row>
    <row r="24" spans="1:2" outlineLevel="2" x14ac:dyDescent="0.25">
      <c r="A24" s="4" t="s">
        <v>21</v>
      </c>
      <c r="B24" s="9">
        <v>10.119999999999999</v>
      </c>
    </row>
    <row r="25" spans="1:2" outlineLevel="2" x14ac:dyDescent="0.25">
      <c r="A25" s="4" t="s">
        <v>22</v>
      </c>
      <c r="B25" s="9">
        <v>1030.7</v>
      </c>
    </row>
    <row r="26" spans="1:2" outlineLevel="2" x14ac:dyDescent="0.25">
      <c r="A26" s="4" t="s">
        <v>23</v>
      </c>
      <c r="B26" s="9">
        <v>17858.830000000002</v>
      </c>
    </row>
    <row r="27" spans="1:2" outlineLevel="1" x14ac:dyDescent="0.25">
      <c r="A27" s="5" t="s">
        <v>24</v>
      </c>
      <c r="B27" s="10">
        <f>B21+B22+B23+B24+B25+B26</f>
        <v>19870.730000000003</v>
      </c>
    </row>
    <row r="28" spans="1:2" outlineLevel="1" x14ac:dyDescent="0.25">
      <c r="A28" s="3" t="s">
        <v>25</v>
      </c>
      <c r="B28" s="8"/>
    </row>
    <row r="29" spans="1:2" outlineLevel="2" x14ac:dyDescent="0.25">
      <c r="A29" s="4" t="s">
        <v>26</v>
      </c>
      <c r="B29" s="9">
        <v>62397.63</v>
      </c>
    </row>
    <row r="30" spans="1:2" outlineLevel="2" x14ac:dyDescent="0.25">
      <c r="A30" s="4" t="s">
        <v>27</v>
      </c>
      <c r="B30" s="9">
        <v>45330</v>
      </c>
    </row>
    <row r="31" spans="1:2" outlineLevel="2" x14ac:dyDescent="0.25">
      <c r="A31" s="4" t="s">
        <v>28</v>
      </c>
      <c r="B31" s="9">
        <v>60</v>
      </c>
    </row>
    <row r="32" spans="1:2" outlineLevel="1" x14ac:dyDescent="0.25">
      <c r="A32" s="5" t="s">
        <v>29</v>
      </c>
      <c r="B32" s="10">
        <f>B28+B29+B30+B31</f>
        <v>107787.63</v>
      </c>
    </row>
    <row r="33" spans="1:2" x14ac:dyDescent="0.25">
      <c r="A33" s="6" t="s">
        <v>30</v>
      </c>
      <c r="B33" s="10">
        <f>B9+B12+B16+B20+B27+B32</f>
        <v>169314.62</v>
      </c>
    </row>
    <row r="34" spans="1:2" x14ac:dyDescent="0.25">
      <c r="A34" s="6" t="s">
        <v>31</v>
      </c>
      <c r="B34" s="10">
        <v>169314.62</v>
      </c>
    </row>
    <row r="35" spans="1:2" x14ac:dyDescent="0.25">
      <c r="A35" s="2" t="s">
        <v>32</v>
      </c>
    </row>
    <row r="36" spans="1:2" outlineLevel="1" x14ac:dyDescent="0.25">
      <c r="A36" s="3" t="s">
        <v>33</v>
      </c>
      <c r="B36" s="8"/>
    </row>
    <row r="37" spans="1:2" outlineLevel="2" x14ac:dyDescent="0.25">
      <c r="A37" s="4" t="s">
        <v>34</v>
      </c>
      <c r="B37" s="9">
        <v>3746.31</v>
      </c>
    </row>
    <row r="38" spans="1:2" outlineLevel="1" x14ac:dyDescent="0.25">
      <c r="A38" s="5" t="s">
        <v>35</v>
      </c>
      <c r="B38" s="10">
        <f>B36+B37</f>
        <v>3746.31</v>
      </c>
    </row>
    <row r="39" spans="1:2" outlineLevel="1" x14ac:dyDescent="0.25">
      <c r="A39" s="3" t="s">
        <v>36</v>
      </c>
      <c r="B39" s="8"/>
    </row>
    <row r="40" spans="1:2" outlineLevel="2" x14ac:dyDescent="0.25">
      <c r="A40" s="4" t="s">
        <v>37</v>
      </c>
      <c r="B40" s="9">
        <v>1450</v>
      </c>
    </row>
    <row r="41" spans="1:2" outlineLevel="2" x14ac:dyDescent="0.25">
      <c r="A41" s="4" t="s">
        <v>38</v>
      </c>
      <c r="B41" s="9">
        <v>958</v>
      </c>
    </row>
    <row r="42" spans="1:2" outlineLevel="2" x14ac:dyDescent="0.25">
      <c r="A42" s="4" t="s">
        <v>39</v>
      </c>
      <c r="B42" s="9">
        <v>12499.24</v>
      </c>
    </row>
    <row r="43" spans="1:2" outlineLevel="2" x14ac:dyDescent="0.25">
      <c r="A43" s="4" t="s">
        <v>40</v>
      </c>
      <c r="B43" s="9">
        <v>2700</v>
      </c>
    </row>
    <row r="44" spans="1:2" outlineLevel="1" x14ac:dyDescent="0.25">
      <c r="A44" s="5" t="s">
        <v>41</v>
      </c>
      <c r="B44" s="10">
        <f>B39+B40+B41+B42+B43</f>
        <v>17607.239999999998</v>
      </c>
    </row>
    <row r="45" spans="1:2" outlineLevel="1" x14ac:dyDescent="0.25">
      <c r="A45" s="3" t="s">
        <v>42</v>
      </c>
      <c r="B45" s="8"/>
    </row>
    <row r="46" spans="1:2" outlineLevel="2" x14ac:dyDescent="0.25">
      <c r="A46" s="4" t="s">
        <v>43</v>
      </c>
      <c r="B46" s="9">
        <v>19080.560000000001</v>
      </c>
    </row>
    <row r="47" spans="1:2" outlineLevel="2" x14ac:dyDescent="0.25">
      <c r="A47" s="4" t="s">
        <v>44</v>
      </c>
      <c r="B47" s="9">
        <v>45000</v>
      </c>
    </row>
    <row r="48" spans="1:2" outlineLevel="2" x14ac:dyDescent="0.25">
      <c r="A48" s="4" t="s">
        <v>45</v>
      </c>
      <c r="B48" s="9">
        <v>2035.01</v>
      </c>
    </row>
    <row r="49" spans="1:2" outlineLevel="2" x14ac:dyDescent="0.25">
      <c r="A49" s="4" t="s">
        <v>46</v>
      </c>
      <c r="B49" s="9">
        <v>5500</v>
      </c>
    </row>
    <row r="50" spans="1:2" outlineLevel="2" x14ac:dyDescent="0.25">
      <c r="A50" s="4" t="s">
        <v>47</v>
      </c>
      <c r="B50" s="9">
        <v>90</v>
      </c>
    </row>
    <row r="51" spans="1:2" outlineLevel="2" x14ac:dyDescent="0.25">
      <c r="A51" s="4" t="s">
        <v>48</v>
      </c>
      <c r="B51" s="9">
        <v>921.95</v>
      </c>
    </row>
    <row r="52" spans="1:2" outlineLevel="1" x14ac:dyDescent="0.25">
      <c r="A52" s="5" t="s">
        <v>49</v>
      </c>
      <c r="B52" s="10">
        <f>B45+B46+B47+B48+B49+B50+B51</f>
        <v>72627.51999999999</v>
      </c>
    </row>
    <row r="53" spans="1:2" outlineLevel="1" x14ac:dyDescent="0.25">
      <c r="A53" s="3" t="s">
        <v>50</v>
      </c>
      <c r="B53" s="8"/>
    </row>
    <row r="54" spans="1:2" outlineLevel="2" x14ac:dyDescent="0.25">
      <c r="A54" s="4" t="s">
        <v>51</v>
      </c>
      <c r="B54" s="9">
        <v>26784.75</v>
      </c>
    </row>
    <row r="55" spans="1:2" outlineLevel="2" x14ac:dyDescent="0.25">
      <c r="A55" s="4" t="s">
        <v>52</v>
      </c>
      <c r="B55" s="9">
        <v>202.48</v>
      </c>
    </row>
    <row r="56" spans="1:2" outlineLevel="2" x14ac:dyDescent="0.25">
      <c r="A56" s="4" t="s">
        <v>53</v>
      </c>
      <c r="B56" s="9">
        <v>600</v>
      </c>
    </row>
    <row r="57" spans="1:2" outlineLevel="2" x14ac:dyDescent="0.25">
      <c r="A57" s="4" t="s">
        <v>54</v>
      </c>
      <c r="B57" s="9">
        <v>83</v>
      </c>
    </row>
    <row r="58" spans="1:2" outlineLevel="2" x14ac:dyDescent="0.25">
      <c r="A58" s="4" t="s">
        <v>55</v>
      </c>
      <c r="B58" s="9">
        <v>67.959999999999994</v>
      </c>
    </row>
    <row r="59" spans="1:2" outlineLevel="2" x14ac:dyDescent="0.25">
      <c r="A59" s="4" t="s">
        <v>56</v>
      </c>
      <c r="B59" s="9">
        <v>6430</v>
      </c>
    </row>
    <row r="60" spans="1:2" outlineLevel="2" x14ac:dyDescent="0.25">
      <c r="A60" s="4" t="s">
        <v>57</v>
      </c>
      <c r="B60" s="9">
        <v>2279.66</v>
      </c>
    </row>
    <row r="61" spans="1:2" outlineLevel="2" x14ac:dyDescent="0.25">
      <c r="A61" s="4" t="s">
        <v>58</v>
      </c>
      <c r="B61" s="9">
        <v>334.81</v>
      </c>
    </row>
    <row r="62" spans="1:2" outlineLevel="2" x14ac:dyDescent="0.25">
      <c r="A62" s="4" t="s">
        <v>59</v>
      </c>
      <c r="B62" s="9">
        <v>1510.63</v>
      </c>
    </row>
    <row r="63" spans="1:2" outlineLevel="2" x14ac:dyDescent="0.25">
      <c r="A63" s="4" t="s">
        <v>60</v>
      </c>
      <c r="B63" s="9">
        <v>800</v>
      </c>
    </row>
    <row r="64" spans="1:2" outlineLevel="2" x14ac:dyDescent="0.25">
      <c r="A64" s="4" t="s">
        <v>61</v>
      </c>
      <c r="B64" s="9">
        <v>690</v>
      </c>
    </row>
    <row r="65" spans="1:2" outlineLevel="2" x14ac:dyDescent="0.25">
      <c r="A65" s="4" t="s">
        <v>62</v>
      </c>
      <c r="B65" s="9">
        <v>790</v>
      </c>
    </row>
    <row r="66" spans="1:2" outlineLevel="1" x14ac:dyDescent="0.25">
      <c r="A66" s="5" t="s">
        <v>63</v>
      </c>
      <c r="B66" s="10">
        <f>B53+B54+B55+B56+B57+B58+B59+B60+B61+B62+B63+B64+B65</f>
        <v>40573.29</v>
      </c>
    </row>
    <row r="67" spans="1:2" outlineLevel="1" x14ac:dyDescent="0.25">
      <c r="A67" s="3" t="s">
        <v>64</v>
      </c>
      <c r="B67" s="9">
        <v>99.99</v>
      </c>
    </row>
    <row r="68" spans="1:2" outlineLevel="2" x14ac:dyDescent="0.25">
      <c r="A68" s="4" t="s">
        <v>65</v>
      </c>
      <c r="B68" s="9">
        <v>1553.04</v>
      </c>
    </row>
    <row r="69" spans="1:2" outlineLevel="2" x14ac:dyDescent="0.25">
      <c r="A69" s="4" t="s">
        <v>66</v>
      </c>
      <c r="B69" s="9">
        <v>1385.4</v>
      </c>
    </row>
    <row r="70" spans="1:2" outlineLevel="2" x14ac:dyDescent="0.25">
      <c r="A70" s="4" t="s">
        <v>67</v>
      </c>
      <c r="B70" s="9">
        <v>1833.95</v>
      </c>
    </row>
    <row r="71" spans="1:2" outlineLevel="2" x14ac:dyDescent="0.25">
      <c r="A71" s="4" t="s">
        <v>68</v>
      </c>
      <c r="B71" s="9">
        <v>195.76</v>
      </c>
    </row>
    <row r="72" spans="1:2" outlineLevel="1" x14ac:dyDescent="0.25">
      <c r="A72" s="5" t="s">
        <v>69</v>
      </c>
      <c r="B72" s="10">
        <f>B67+B68+B69+B70+B71</f>
        <v>5068.1400000000003</v>
      </c>
    </row>
    <row r="73" spans="1:2" outlineLevel="1" x14ac:dyDescent="0.25">
      <c r="A73" s="3" t="s">
        <v>70</v>
      </c>
      <c r="B73" s="8"/>
    </row>
    <row r="74" spans="1:2" outlineLevel="2" x14ac:dyDescent="0.25">
      <c r="A74" s="4" t="s">
        <v>71</v>
      </c>
      <c r="B74" s="9">
        <v>180</v>
      </c>
    </row>
    <row r="75" spans="1:2" outlineLevel="1" x14ac:dyDescent="0.25">
      <c r="A75" s="5" t="s">
        <v>72</v>
      </c>
      <c r="B75" s="10">
        <f>B73+B74</f>
        <v>180</v>
      </c>
    </row>
    <row r="76" spans="1:2" outlineLevel="1" x14ac:dyDescent="0.25">
      <c r="A76" s="3" t="s">
        <v>73</v>
      </c>
      <c r="B76" s="8"/>
    </row>
    <row r="77" spans="1:2" outlineLevel="2" x14ac:dyDescent="0.25">
      <c r="A77" s="4" t="s">
        <v>74</v>
      </c>
      <c r="B77" s="9">
        <v>1457.79</v>
      </c>
    </row>
    <row r="78" spans="1:2" outlineLevel="2" x14ac:dyDescent="0.25">
      <c r="A78" s="4" t="s">
        <v>75</v>
      </c>
      <c r="B78" s="9">
        <v>1915.04</v>
      </c>
    </row>
    <row r="79" spans="1:2" outlineLevel="2" x14ac:dyDescent="0.25">
      <c r="A79" s="4" t="s">
        <v>76</v>
      </c>
      <c r="B79" s="9">
        <v>1247.9100000000001</v>
      </c>
    </row>
    <row r="80" spans="1:2" outlineLevel="2" x14ac:dyDescent="0.25">
      <c r="A80" s="4" t="s">
        <v>77</v>
      </c>
      <c r="B80" s="9">
        <v>678.6</v>
      </c>
    </row>
    <row r="81" spans="1:2" outlineLevel="1" x14ac:dyDescent="0.25">
      <c r="A81" s="5" t="s">
        <v>78</v>
      </c>
      <c r="B81" s="10">
        <f>B76+B77+B78+B79+B80</f>
        <v>5299.34</v>
      </c>
    </row>
    <row r="82" spans="1:2" outlineLevel="1" x14ac:dyDescent="0.25">
      <c r="A82" s="3" t="s">
        <v>79</v>
      </c>
      <c r="B82" s="8"/>
    </row>
    <row r="83" spans="1:2" outlineLevel="2" x14ac:dyDescent="0.25">
      <c r="A83" s="4" t="s">
        <v>80</v>
      </c>
      <c r="B83" s="9">
        <v>271.98</v>
      </c>
    </row>
    <row r="84" spans="1:2" outlineLevel="2" x14ac:dyDescent="0.25">
      <c r="A84" s="4" t="s">
        <v>81</v>
      </c>
      <c r="B84" s="9">
        <v>76.819999999999993</v>
      </c>
    </row>
    <row r="85" spans="1:2" outlineLevel="2" x14ac:dyDescent="0.25">
      <c r="A85" s="4" t="s">
        <v>82</v>
      </c>
      <c r="B85" s="9">
        <v>1330.72</v>
      </c>
    </row>
    <row r="86" spans="1:2" outlineLevel="1" x14ac:dyDescent="0.25">
      <c r="A86" s="5" t="s">
        <v>83</v>
      </c>
      <c r="B86" s="10">
        <f>B82+B83+B84+B85</f>
        <v>1679.52</v>
      </c>
    </row>
    <row r="87" spans="1:2" outlineLevel="1" x14ac:dyDescent="0.25">
      <c r="A87" s="3" t="s">
        <v>84</v>
      </c>
      <c r="B87" s="8"/>
    </row>
    <row r="88" spans="1:2" outlineLevel="2" x14ac:dyDescent="0.25">
      <c r="A88" s="4" t="s">
        <v>85</v>
      </c>
      <c r="B88" s="9">
        <v>1553.12</v>
      </c>
    </row>
    <row r="89" spans="1:2" outlineLevel="2" x14ac:dyDescent="0.25">
      <c r="A89" s="4" t="s">
        <v>86</v>
      </c>
      <c r="B89" s="9">
        <v>1470.66</v>
      </c>
    </row>
    <row r="90" spans="1:2" outlineLevel="2" x14ac:dyDescent="0.25">
      <c r="A90" s="4" t="s">
        <v>87</v>
      </c>
      <c r="B90" s="9">
        <v>3734.19</v>
      </c>
    </row>
    <row r="91" spans="1:2" outlineLevel="2" x14ac:dyDescent="0.25">
      <c r="A91" s="4" t="s">
        <v>88</v>
      </c>
      <c r="B91" s="9">
        <v>3465.29</v>
      </c>
    </row>
    <row r="92" spans="1:2" outlineLevel="2" x14ac:dyDescent="0.25">
      <c r="A92" s="4" t="s">
        <v>89</v>
      </c>
      <c r="B92" s="9">
        <v>3564.31</v>
      </c>
    </row>
    <row r="93" spans="1:2" outlineLevel="2" x14ac:dyDescent="0.25">
      <c r="A93" s="4" t="s">
        <v>90</v>
      </c>
      <c r="B93" s="9">
        <v>332.81</v>
      </c>
    </row>
    <row r="94" spans="1:2" outlineLevel="2" x14ac:dyDescent="0.25">
      <c r="A94" s="4" t="s">
        <v>91</v>
      </c>
      <c r="B94" s="9">
        <v>2011.9</v>
      </c>
    </row>
    <row r="95" spans="1:2" outlineLevel="2" x14ac:dyDescent="0.25">
      <c r="A95" s="4" t="s">
        <v>92</v>
      </c>
      <c r="B95" s="9">
        <v>994.63</v>
      </c>
    </row>
    <row r="96" spans="1:2" outlineLevel="2" x14ac:dyDescent="0.25">
      <c r="A96" s="4" t="s">
        <v>93</v>
      </c>
      <c r="B96" s="9">
        <v>24075</v>
      </c>
    </row>
    <row r="97" spans="1:2" outlineLevel="2" x14ac:dyDescent="0.25">
      <c r="A97" s="4" t="s">
        <v>94</v>
      </c>
      <c r="B97" s="9">
        <v>24091.01</v>
      </c>
    </row>
    <row r="98" spans="1:2" outlineLevel="2" x14ac:dyDescent="0.25">
      <c r="A98" s="4" t="s">
        <v>95</v>
      </c>
      <c r="B98" s="9">
        <v>10262.06</v>
      </c>
    </row>
    <row r="99" spans="1:2" outlineLevel="2" x14ac:dyDescent="0.25">
      <c r="A99" s="4" t="s">
        <v>96</v>
      </c>
      <c r="B99" s="9">
        <v>24387.81</v>
      </c>
    </row>
    <row r="100" spans="1:2" outlineLevel="2" x14ac:dyDescent="0.25">
      <c r="A100" s="4" t="s">
        <v>97</v>
      </c>
      <c r="B100" s="9">
        <v>2275</v>
      </c>
    </row>
    <row r="101" spans="1:2" outlineLevel="2" x14ac:dyDescent="0.25">
      <c r="A101" s="4" t="s">
        <v>98</v>
      </c>
      <c r="B101" s="9">
        <v>679</v>
      </c>
    </row>
    <row r="102" spans="1:2" outlineLevel="1" x14ac:dyDescent="0.25">
      <c r="A102" s="5" t="s">
        <v>99</v>
      </c>
      <c r="B102" s="10">
        <f>B87+B88+B89+B90+B91+B92+B93+B94+B95+B96+B97+B98+B99+B100+B101</f>
        <v>102896.79</v>
      </c>
    </row>
    <row r="103" spans="1:2" x14ac:dyDescent="0.25">
      <c r="A103" s="6" t="s">
        <v>100</v>
      </c>
      <c r="B103" s="10">
        <f>B38+B44+B52+B66+B72+B75+B81+B86+B102</f>
        <v>249678.14999999997</v>
      </c>
    </row>
    <row r="104" spans="1:2" x14ac:dyDescent="0.25">
      <c r="A104" s="6" t="s">
        <v>101</v>
      </c>
      <c r="B104" s="10">
        <v>-80363.52999999997</v>
      </c>
    </row>
    <row r="105" spans="1:2" x14ac:dyDescent="0.25">
      <c r="A105" s="6" t="s">
        <v>102</v>
      </c>
      <c r="B105" s="11"/>
    </row>
    <row r="106" spans="1:2" x14ac:dyDescent="0.25">
      <c r="A106" s="6" t="s">
        <v>103</v>
      </c>
      <c r="B106" s="10">
        <v>-80363.52999999997</v>
      </c>
    </row>
    <row r="110" spans="1:2" x14ac:dyDescent="0.25">
      <c r="A110" s="16" t="s">
        <v>106</v>
      </c>
      <c r="B110" s="13"/>
    </row>
  </sheetData>
  <mergeCells count="4">
    <mergeCell ref="A1:B1"/>
    <mergeCell ref="A2:B2"/>
    <mergeCell ref="A3:B3"/>
    <mergeCell ref="A110:B110"/>
  </mergeCells>
  <pageMargins left="0.7" right="0.7" top="0.75" bottom="0.75" header="0.3" footer="0.3"/>
  <pageSetup orientation="portrait" horizontalDpi="300" verticalDpi="300" r:id="rId1"/>
  <headerFooter>
    <oddFooter>&amp;C&amp;Z&amp;F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Ginger Greaves</cp:lastModifiedBy>
  <cp:lastPrinted>2025-11-15T19:10:49Z</cp:lastPrinted>
  <dcterms:created xsi:type="dcterms:W3CDTF">2022-03-24T08:55:57Z</dcterms:created>
  <dcterms:modified xsi:type="dcterms:W3CDTF">2025-11-18T17:17:34Z</dcterms:modified>
  <cp:category/>
</cp:coreProperties>
</file>