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NGER\Documents\SRPF\BOARD MATERIALS\SHIRLEY'S REPORTS\"/>
    </mc:Choice>
  </mc:AlternateContent>
  <xr:revisionPtr revIDLastSave="0" documentId="8_{45C6859B-1DD3-48B5-B5BA-3EC977C4232E}" xr6:coauthVersionLast="47" xr6:coauthVersionMax="47" xr10:uidLastSave="{00000000-0000-0000-0000-000000000000}"/>
  <bookViews>
    <workbookView xWindow="-120" yWindow="-120" windowWidth="1944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1" i="1" l="1"/>
  <c r="C81" i="1" s="1"/>
  <c r="B76" i="1"/>
  <c r="C76" i="1" s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B61" i="1"/>
  <c r="C61" i="1" s="1"/>
  <c r="C60" i="1"/>
  <c r="C59" i="1"/>
  <c r="C58" i="1"/>
  <c r="C57" i="1"/>
  <c r="C56" i="1"/>
  <c r="B55" i="1"/>
  <c r="C55" i="1" s="1"/>
  <c r="C54" i="1"/>
  <c r="C53" i="1"/>
  <c r="C52" i="1"/>
  <c r="B52" i="1"/>
  <c r="C51" i="1"/>
  <c r="C50" i="1"/>
  <c r="C49" i="1"/>
  <c r="C48" i="1"/>
  <c r="C47" i="1"/>
  <c r="B46" i="1"/>
  <c r="C46" i="1" s="1"/>
  <c r="C45" i="1"/>
  <c r="C44" i="1"/>
  <c r="C43" i="1"/>
  <c r="C42" i="1"/>
  <c r="C41" i="1"/>
  <c r="C40" i="1"/>
  <c r="C39" i="1"/>
  <c r="C38" i="1"/>
  <c r="C37" i="1"/>
  <c r="B36" i="1"/>
  <c r="C36" i="1" s="1"/>
  <c r="C35" i="1"/>
  <c r="C34" i="1"/>
  <c r="C33" i="1"/>
  <c r="C32" i="1"/>
  <c r="C31" i="1"/>
  <c r="B30" i="1"/>
  <c r="C30" i="1" s="1"/>
  <c r="C29" i="1"/>
  <c r="C28" i="1"/>
  <c r="C27" i="1"/>
  <c r="C26" i="1"/>
  <c r="B25" i="1"/>
  <c r="C25" i="1" s="1"/>
  <c r="C24" i="1"/>
  <c r="C23" i="1"/>
  <c r="B18" i="1"/>
  <c r="C18" i="1" s="1"/>
  <c r="C17" i="1"/>
  <c r="C16" i="1"/>
  <c r="B15" i="1"/>
  <c r="C15" i="1" s="1"/>
  <c r="C14" i="1"/>
  <c r="C13" i="1"/>
  <c r="B12" i="1"/>
  <c r="C12" i="1" s="1"/>
  <c r="C11" i="1"/>
  <c r="C10" i="1"/>
  <c r="B9" i="1"/>
  <c r="B19" i="1" s="1"/>
  <c r="C8" i="1"/>
  <c r="C7" i="1"/>
  <c r="C19" i="1" l="1"/>
  <c r="B21" i="1"/>
  <c r="B77" i="1"/>
  <c r="C77" i="1" s="1"/>
  <c r="C9" i="1"/>
  <c r="B78" i="1" l="1"/>
  <c r="C21" i="1"/>
  <c r="B82" i="1" l="1"/>
  <c r="C82" i="1" s="1"/>
  <c r="C78" i="1"/>
</calcChain>
</file>

<file path=xl/sharedStrings.xml><?xml version="1.0" encoding="utf-8"?>
<sst xmlns="http://schemas.openxmlformats.org/spreadsheetml/2006/main" count="84" uniqueCount="84">
  <si>
    <t>Profit and Loss by Month</t>
  </si>
  <si>
    <t>Santa Rosa Plateau Foundation</t>
  </si>
  <si>
    <t>July 1-31, 2025</t>
  </si>
  <si>
    <t>Income</t>
  </si>
  <si>
    <t>4500 Government grants</t>
  </si>
  <si>
    <t>4540 Local government grants</t>
  </si>
  <si>
    <t>Total for 4500 Government grants</t>
  </si>
  <si>
    <t>5200 Dues</t>
  </si>
  <si>
    <t>5210 Membership dues-individuals</t>
  </si>
  <si>
    <t>Total for 5200 Dues</t>
  </si>
  <si>
    <t>5300 Investment Income</t>
  </si>
  <si>
    <t>5320 Dividends &amp; interest-securities</t>
  </si>
  <si>
    <t>Total for 5300 Investment Income</t>
  </si>
  <si>
    <t>5800 Events</t>
  </si>
  <si>
    <t>5820 Events - Art show/Concerts</t>
  </si>
  <si>
    <t>Total for 5800 Events</t>
  </si>
  <si>
    <t>Total for Income</t>
  </si>
  <si>
    <t>Cost of Goods Sold</t>
  </si>
  <si>
    <t>Gross Profit</t>
  </si>
  <si>
    <t>Expenses</t>
  </si>
  <si>
    <t>7200 Salaries &amp; related expenses</t>
  </si>
  <si>
    <t>7250 Payroll taxes, etc.</t>
  </si>
  <si>
    <t>Total for 7200 Salaries &amp; related expenses</t>
  </si>
  <si>
    <t>7500 Contract service expenses</t>
  </si>
  <si>
    <t>7520 Accounting fees</t>
  </si>
  <si>
    <t>7526 Payroll Tax Preparation</t>
  </si>
  <si>
    <t>7550 Other Professional- contract</t>
  </si>
  <si>
    <t>Total for 7500 Contract service expenses</t>
  </si>
  <si>
    <t>8000 Program related expenses</t>
  </si>
  <si>
    <t>8005 Salaries&amp;Wages - Programs</t>
  </si>
  <si>
    <t>8010 Transportation E/S M/S</t>
  </si>
  <si>
    <t>8020 Climate Change (Habitat)</t>
  </si>
  <si>
    <t>8035 Small Grants</t>
  </si>
  <si>
    <t>Total for 8000 Program related expenses</t>
  </si>
  <si>
    <t>8100 Program suppport  expenses</t>
  </si>
  <si>
    <t>8105 Salaries&amp; Wages-Program Support</t>
  </si>
  <si>
    <t>8120 Website services</t>
  </si>
  <si>
    <t>8125 Annual Membership Mtg expense</t>
  </si>
  <si>
    <t>8130 Telephone &amp; telecommunications</t>
  </si>
  <si>
    <t>8150 Social Media/Newsletters</t>
  </si>
  <si>
    <t>8171 Member education</t>
  </si>
  <si>
    <t>8181 Donor education</t>
  </si>
  <si>
    <t>8190 Exec. Dir. mileage expense</t>
  </si>
  <si>
    <t>Total for 8100 Program suppport  expenses</t>
  </si>
  <si>
    <t>8200 Administrative expenses</t>
  </si>
  <si>
    <t>8205 Salaries&amp;Wages-Administration</t>
  </si>
  <si>
    <t>8221 Utilities</t>
  </si>
  <si>
    <t>8225 Telephone expense</t>
  </si>
  <si>
    <t>8268 Building Miscellaneous Repair</t>
  </si>
  <si>
    <t>Total for 8200 Administrative expenses</t>
  </si>
  <si>
    <t>8300 Administrative Travel &amp; meeting</t>
  </si>
  <si>
    <t>8350 Grant development expense</t>
  </si>
  <si>
    <t>Total for 8300 Administrative Travel &amp; meeting</t>
  </si>
  <si>
    <t>8500 Administrative Other expenses</t>
  </si>
  <si>
    <t>8515 Insurance - General Liab &amp; D&amp;O</t>
  </si>
  <si>
    <t>8560 Outside computer services</t>
  </si>
  <si>
    <t>8565 Office supplies</t>
  </si>
  <si>
    <t>8590 Other expenses</t>
  </si>
  <si>
    <t>Total for 8500 Administrative Other expenses</t>
  </si>
  <si>
    <t>8700 Fund Raising Event expenses</t>
  </si>
  <si>
    <t>8705 Salaries &amp; Wages - Fund Raising</t>
  </si>
  <si>
    <t>8710 Supplies expense</t>
  </si>
  <si>
    <t>8720 Rental expense</t>
  </si>
  <si>
    <t>8725 Trolley-transport</t>
  </si>
  <si>
    <t>8730 Food</t>
  </si>
  <si>
    <t>8740 Drinks</t>
  </si>
  <si>
    <t>8745 Marketing</t>
  </si>
  <si>
    <t>8755 Advertising</t>
  </si>
  <si>
    <t>8780 Entertainment</t>
  </si>
  <si>
    <t>8784 Logistics</t>
  </si>
  <si>
    <t>8785 Merchant Fees</t>
  </si>
  <si>
    <t>8790 Other</t>
  </si>
  <si>
    <t>8799 Miscellaneous-In/Out</t>
  </si>
  <si>
    <t>Total for 8700 Fund Raising Event expenses</t>
  </si>
  <si>
    <t>Total for Expenses</t>
  </si>
  <si>
    <t>Net Operating Income</t>
  </si>
  <si>
    <t>Other Income</t>
  </si>
  <si>
    <t>Other Expenses</t>
  </si>
  <si>
    <t>Net Other Income</t>
  </si>
  <si>
    <t>Net Income</t>
  </si>
  <si>
    <t>Distribution account</t>
  </si>
  <si>
    <t>July 2025</t>
  </si>
  <si>
    <t>Total</t>
  </si>
  <si>
    <t>Cash Basis Thursday, September 04, 2025 07:22 PM GMTZ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</si>
</sst>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1" fillId="0" borderId="1"/>
    <xf numFmtId="0" fontId="1" fillId="0" borderId="0"/>
    <xf numFmtId="0" fontId="1" fillId="0" borderId="2"/>
  </cellStyleXfs>
  <cellXfs count="17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 indent="1"/>
    </xf>
    <xf numFmtId="0" fontId="2" fillId="0" borderId="0" xfId="0" applyFont="1" applyAlignment="1">
      <alignment horizontal="left" wrapText="1" indent="2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wrapText="1"/>
    </xf>
    <xf numFmtId="0" fontId="4" fillId="0" borderId="1" xfId="1" applyFont="1" applyAlignment="1">
      <alignment horizontal="center" wrapText="1"/>
    </xf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4" fontId="3" fillId="0" borderId="2" xfId="0" applyNumberFormat="1" applyFont="1" applyBorder="1" applyAlignment="1">
      <alignment wrapText="1"/>
    </xf>
    <xf numFmtId="164" fontId="3" fillId="0" borderId="2" xfId="0" applyNumberFormat="1" applyFont="1" applyBorder="1" applyAlignment="1">
      <alignment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</cellXfs>
  <cellStyles count="4">
    <cellStyle name="GroupedCellStyle" xfId="2" xr:uid="{00000000-0005-0000-0000-000007000000}"/>
    <cellStyle name="HeaderCellStyle" xfId="1" xr:uid="{00000000-0005-0000-0000-000006000000}"/>
    <cellStyle name="Normal" xfId="0" builtinId="0"/>
    <cellStyle name="TotalCellStyle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B3FEF-A70D-B944-82F4-C9836B181100}">
  <dimension ref="A1:C86"/>
  <sheetViews>
    <sheetView tabSelected="1" topLeftCell="A25" workbookViewId="0">
      <selection sqref="A1:C1"/>
    </sheetView>
  </sheetViews>
  <sheetFormatPr defaultColWidth="11.25" defaultRowHeight="15.75" outlineLevelRow="2" x14ac:dyDescent="0.25"/>
  <cols>
    <col min="1" max="1" width="40.125" style="1" customWidth="1"/>
    <col min="2" max="3" width="16.125" style="1" customWidth="1"/>
  </cols>
  <sheetData>
    <row r="1" spans="1:3" x14ac:dyDescent="0.25">
      <c r="A1" s="12" t="s">
        <v>0</v>
      </c>
      <c r="B1" s="13"/>
      <c r="C1" s="13"/>
    </row>
    <row r="2" spans="1:3" x14ac:dyDescent="0.25">
      <c r="A2" s="14" t="s">
        <v>1</v>
      </c>
      <c r="B2" s="13"/>
      <c r="C2" s="13"/>
    </row>
    <row r="3" spans="1:3" x14ac:dyDescent="0.25">
      <c r="A3" s="15" t="s">
        <v>2</v>
      </c>
      <c r="B3" s="13"/>
      <c r="C3" s="13"/>
    </row>
    <row r="5" spans="1:3" x14ac:dyDescent="0.25">
      <c r="A5" s="7" t="s">
        <v>80</v>
      </c>
      <c r="B5" s="7" t="s">
        <v>81</v>
      </c>
      <c r="C5" s="7" t="s">
        <v>82</v>
      </c>
    </row>
    <row r="6" spans="1:3" x14ac:dyDescent="0.25">
      <c r="A6" s="2" t="s">
        <v>3</v>
      </c>
      <c r="B6" s="8"/>
    </row>
    <row r="7" spans="1:3" outlineLevel="1" x14ac:dyDescent="0.25">
      <c r="A7" s="3" t="s">
        <v>4</v>
      </c>
      <c r="B7" s="8"/>
      <c r="C7" s="9">
        <f t="shared" ref="C7:C19" si="0">B7</f>
        <v>0</v>
      </c>
    </row>
    <row r="8" spans="1:3" outlineLevel="2" x14ac:dyDescent="0.25">
      <c r="A8" s="4" t="s">
        <v>5</v>
      </c>
      <c r="B8" s="9">
        <v>20000</v>
      </c>
      <c r="C8" s="9">
        <f t="shared" si="0"/>
        <v>20000</v>
      </c>
    </row>
    <row r="9" spans="1:3" outlineLevel="1" x14ac:dyDescent="0.25">
      <c r="A9" s="5" t="s">
        <v>6</v>
      </c>
      <c r="B9" s="10">
        <f>B7+B8</f>
        <v>20000</v>
      </c>
      <c r="C9" s="11">
        <f t="shared" si="0"/>
        <v>20000</v>
      </c>
    </row>
    <row r="10" spans="1:3" outlineLevel="1" x14ac:dyDescent="0.25">
      <c r="A10" s="3" t="s">
        <v>7</v>
      </c>
      <c r="B10" s="8"/>
      <c r="C10" s="9">
        <f t="shared" si="0"/>
        <v>0</v>
      </c>
    </row>
    <row r="11" spans="1:3" outlineLevel="2" x14ac:dyDescent="0.25">
      <c r="A11" s="4" t="s">
        <v>8</v>
      </c>
      <c r="B11" s="9">
        <v>5315</v>
      </c>
      <c r="C11" s="9">
        <f t="shared" si="0"/>
        <v>5315</v>
      </c>
    </row>
    <row r="12" spans="1:3" outlineLevel="1" x14ac:dyDescent="0.25">
      <c r="A12" s="5" t="s">
        <v>9</v>
      </c>
      <c r="B12" s="10">
        <f>B10+B11</f>
        <v>5315</v>
      </c>
      <c r="C12" s="11">
        <f t="shared" si="0"/>
        <v>5315</v>
      </c>
    </row>
    <row r="13" spans="1:3" outlineLevel="1" x14ac:dyDescent="0.25">
      <c r="A13" s="3" t="s">
        <v>10</v>
      </c>
      <c r="B13" s="8"/>
      <c r="C13" s="9">
        <f t="shared" si="0"/>
        <v>0</v>
      </c>
    </row>
    <row r="14" spans="1:3" outlineLevel="2" x14ac:dyDescent="0.25">
      <c r="A14" s="4" t="s">
        <v>11</v>
      </c>
      <c r="B14" s="9">
        <v>2.78</v>
      </c>
      <c r="C14" s="9">
        <f t="shared" si="0"/>
        <v>2.78</v>
      </c>
    </row>
    <row r="15" spans="1:3" outlineLevel="1" x14ac:dyDescent="0.25">
      <c r="A15" s="5" t="s">
        <v>12</v>
      </c>
      <c r="B15" s="10">
        <f>B13+B14</f>
        <v>2.78</v>
      </c>
      <c r="C15" s="11">
        <f t="shared" si="0"/>
        <v>2.78</v>
      </c>
    </row>
    <row r="16" spans="1:3" outlineLevel="1" x14ac:dyDescent="0.25">
      <c r="A16" s="3" t="s">
        <v>13</v>
      </c>
      <c r="B16" s="8"/>
      <c r="C16" s="9">
        <f t="shared" si="0"/>
        <v>0</v>
      </c>
    </row>
    <row r="17" spans="1:3" outlineLevel="2" x14ac:dyDescent="0.25">
      <c r="A17" s="4" t="s">
        <v>14</v>
      </c>
      <c r="B17" s="9">
        <v>34569.800000000003</v>
      </c>
      <c r="C17" s="9">
        <f t="shared" si="0"/>
        <v>34569.800000000003</v>
      </c>
    </row>
    <row r="18" spans="1:3" outlineLevel="1" x14ac:dyDescent="0.25">
      <c r="A18" s="5" t="s">
        <v>15</v>
      </c>
      <c r="B18" s="10">
        <f>B16+B17</f>
        <v>34569.800000000003</v>
      </c>
      <c r="C18" s="11">
        <f t="shared" si="0"/>
        <v>34569.800000000003</v>
      </c>
    </row>
    <row r="19" spans="1:3" x14ac:dyDescent="0.25">
      <c r="A19" s="6" t="s">
        <v>16</v>
      </c>
      <c r="B19" s="10">
        <f>B9+B12+B15+B18</f>
        <v>59887.58</v>
      </c>
      <c r="C19" s="11">
        <f t="shared" si="0"/>
        <v>59887.58</v>
      </c>
    </row>
    <row r="20" spans="1:3" x14ac:dyDescent="0.25">
      <c r="A20" s="2" t="s">
        <v>17</v>
      </c>
      <c r="B20" s="8"/>
      <c r="C20" s="8"/>
    </row>
    <row r="21" spans="1:3" x14ac:dyDescent="0.25">
      <c r="A21" s="6" t="s">
        <v>18</v>
      </c>
      <c r="B21" s="10">
        <f>B19-B20</f>
        <v>59887.58</v>
      </c>
      <c r="C21" s="11">
        <f>B21</f>
        <v>59887.58</v>
      </c>
    </row>
    <row r="22" spans="1:3" x14ac:dyDescent="0.25">
      <c r="A22" s="2" t="s">
        <v>19</v>
      </c>
      <c r="B22" s="8"/>
    </row>
    <row r="23" spans="1:3" outlineLevel="1" x14ac:dyDescent="0.25">
      <c r="A23" s="3" t="s">
        <v>20</v>
      </c>
      <c r="B23" s="8"/>
      <c r="C23" s="9">
        <f t="shared" ref="C23:C54" si="1">B23</f>
        <v>0</v>
      </c>
    </row>
    <row r="24" spans="1:3" outlineLevel="2" x14ac:dyDescent="0.25">
      <c r="A24" s="4" t="s">
        <v>21</v>
      </c>
      <c r="B24" s="9">
        <v>852.52</v>
      </c>
      <c r="C24" s="9">
        <f t="shared" si="1"/>
        <v>852.52</v>
      </c>
    </row>
    <row r="25" spans="1:3" outlineLevel="1" x14ac:dyDescent="0.25">
      <c r="A25" s="5" t="s">
        <v>22</v>
      </c>
      <c r="B25" s="10">
        <f>B23+B24</f>
        <v>852.52</v>
      </c>
      <c r="C25" s="11">
        <f t="shared" si="1"/>
        <v>852.52</v>
      </c>
    </row>
    <row r="26" spans="1:3" outlineLevel="1" x14ac:dyDescent="0.25">
      <c r="A26" s="3" t="s">
        <v>23</v>
      </c>
      <c r="B26" s="8"/>
      <c r="C26" s="9">
        <f t="shared" si="1"/>
        <v>0</v>
      </c>
    </row>
    <row r="27" spans="1:3" outlineLevel="2" x14ac:dyDescent="0.25">
      <c r="A27" s="4" t="s">
        <v>24</v>
      </c>
      <c r="B27" s="9">
        <v>275</v>
      </c>
      <c r="C27" s="9">
        <f t="shared" si="1"/>
        <v>275</v>
      </c>
    </row>
    <row r="28" spans="1:3" outlineLevel="2" x14ac:dyDescent="0.25">
      <c r="A28" s="4" t="s">
        <v>25</v>
      </c>
      <c r="B28" s="9">
        <v>212</v>
      </c>
      <c r="C28" s="9">
        <f t="shared" si="1"/>
        <v>212</v>
      </c>
    </row>
    <row r="29" spans="1:3" outlineLevel="2" x14ac:dyDescent="0.25">
      <c r="A29" s="4" t="s">
        <v>26</v>
      </c>
      <c r="B29" s="9">
        <v>675</v>
      </c>
      <c r="C29" s="9">
        <f t="shared" si="1"/>
        <v>675</v>
      </c>
    </row>
    <row r="30" spans="1:3" outlineLevel="1" x14ac:dyDescent="0.25">
      <c r="A30" s="5" t="s">
        <v>27</v>
      </c>
      <c r="B30" s="10">
        <f>B26+B27+B28+B29</f>
        <v>1162</v>
      </c>
      <c r="C30" s="11">
        <f t="shared" si="1"/>
        <v>1162</v>
      </c>
    </row>
    <row r="31" spans="1:3" outlineLevel="1" x14ac:dyDescent="0.25">
      <c r="A31" s="3" t="s">
        <v>28</v>
      </c>
      <c r="B31" s="8"/>
      <c r="C31" s="9">
        <f t="shared" si="1"/>
        <v>0</v>
      </c>
    </row>
    <row r="32" spans="1:3" outlineLevel="2" x14ac:dyDescent="0.25">
      <c r="A32" s="4" t="s">
        <v>29</v>
      </c>
      <c r="B32" s="9">
        <v>4770.1400000000003</v>
      </c>
      <c r="C32" s="9">
        <f t="shared" si="1"/>
        <v>4770.1400000000003</v>
      </c>
    </row>
    <row r="33" spans="1:3" outlineLevel="2" x14ac:dyDescent="0.25">
      <c r="A33" s="4" t="s">
        <v>30</v>
      </c>
      <c r="B33" s="9">
        <v>45000</v>
      </c>
      <c r="C33" s="9">
        <f t="shared" si="1"/>
        <v>45000</v>
      </c>
    </row>
    <row r="34" spans="1:3" outlineLevel="2" x14ac:dyDescent="0.25">
      <c r="A34" s="4" t="s">
        <v>31</v>
      </c>
      <c r="B34" s="9">
        <v>495</v>
      </c>
      <c r="C34" s="9">
        <f t="shared" si="1"/>
        <v>495</v>
      </c>
    </row>
    <row r="35" spans="1:3" outlineLevel="2" x14ac:dyDescent="0.25">
      <c r="A35" s="4" t="s">
        <v>32</v>
      </c>
      <c r="B35" s="9">
        <v>5500</v>
      </c>
      <c r="C35" s="9">
        <f t="shared" si="1"/>
        <v>5500</v>
      </c>
    </row>
    <row r="36" spans="1:3" outlineLevel="1" x14ac:dyDescent="0.25">
      <c r="A36" s="5" t="s">
        <v>33</v>
      </c>
      <c r="B36" s="10">
        <f>B31+B32+B33+B34+B35</f>
        <v>55765.14</v>
      </c>
      <c r="C36" s="11">
        <f t="shared" si="1"/>
        <v>55765.14</v>
      </c>
    </row>
    <row r="37" spans="1:3" outlineLevel="1" x14ac:dyDescent="0.25">
      <c r="A37" s="3" t="s">
        <v>34</v>
      </c>
      <c r="B37" s="8"/>
      <c r="C37" s="9">
        <f t="shared" si="1"/>
        <v>0</v>
      </c>
    </row>
    <row r="38" spans="1:3" outlineLevel="2" x14ac:dyDescent="0.25">
      <c r="A38" s="4" t="s">
        <v>35</v>
      </c>
      <c r="B38" s="9">
        <v>5597.4</v>
      </c>
      <c r="C38" s="9">
        <f t="shared" si="1"/>
        <v>5597.4</v>
      </c>
    </row>
    <row r="39" spans="1:3" outlineLevel="2" x14ac:dyDescent="0.25">
      <c r="A39" s="4" t="s">
        <v>36</v>
      </c>
      <c r="B39" s="9">
        <v>200</v>
      </c>
      <c r="C39" s="9">
        <f t="shared" si="1"/>
        <v>200</v>
      </c>
    </row>
    <row r="40" spans="1:3" outlineLevel="2" x14ac:dyDescent="0.25">
      <c r="A40" s="4" t="s">
        <v>37</v>
      </c>
      <c r="B40" s="9">
        <v>83</v>
      </c>
      <c r="C40" s="9">
        <f t="shared" si="1"/>
        <v>83</v>
      </c>
    </row>
    <row r="41" spans="1:3" outlineLevel="2" x14ac:dyDescent="0.25">
      <c r="A41" s="4" t="s">
        <v>38</v>
      </c>
      <c r="B41" s="9">
        <v>16.989999999999998</v>
      </c>
      <c r="C41" s="9">
        <f t="shared" si="1"/>
        <v>16.989999999999998</v>
      </c>
    </row>
    <row r="42" spans="1:3" outlineLevel="2" x14ac:dyDescent="0.25">
      <c r="A42" s="4" t="s">
        <v>39</v>
      </c>
      <c r="B42" s="9">
        <v>1200</v>
      </c>
      <c r="C42" s="9">
        <f t="shared" si="1"/>
        <v>1200</v>
      </c>
    </row>
    <row r="43" spans="1:3" outlineLevel="2" x14ac:dyDescent="0.25">
      <c r="A43" s="4" t="s">
        <v>40</v>
      </c>
      <c r="B43" s="9">
        <v>524.69000000000005</v>
      </c>
      <c r="C43" s="9">
        <f t="shared" si="1"/>
        <v>524.69000000000005</v>
      </c>
    </row>
    <row r="44" spans="1:3" outlineLevel="2" x14ac:dyDescent="0.25">
      <c r="A44" s="4" t="s">
        <v>41</v>
      </c>
      <c r="B44" s="9">
        <v>200</v>
      </c>
      <c r="C44" s="9">
        <f t="shared" si="1"/>
        <v>200</v>
      </c>
    </row>
    <row r="45" spans="1:3" outlineLevel="2" x14ac:dyDescent="0.25">
      <c r="A45" s="4" t="s">
        <v>42</v>
      </c>
      <c r="B45" s="9">
        <v>200</v>
      </c>
      <c r="C45" s="9">
        <f t="shared" si="1"/>
        <v>200</v>
      </c>
    </row>
    <row r="46" spans="1:3" outlineLevel="1" x14ac:dyDescent="0.25">
      <c r="A46" s="5" t="s">
        <v>43</v>
      </c>
      <c r="B46" s="10">
        <f>B37+B38+B39+B40+B41+B42+B43+B44+B45</f>
        <v>8022.08</v>
      </c>
      <c r="C46" s="11">
        <f t="shared" si="1"/>
        <v>8022.08</v>
      </c>
    </row>
    <row r="47" spans="1:3" outlineLevel="1" x14ac:dyDescent="0.25">
      <c r="A47" s="3" t="s">
        <v>44</v>
      </c>
      <c r="B47" s="8"/>
      <c r="C47" s="9">
        <f t="shared" si="1"/>
        <v>0</v>
      </c>
    </row>
    <row r="48" spans="1:3" outlineLevel="2" x14ac:dyDescent="0.25">
      <c r="A48" s="4" t="s">
        <v>45</v>
      </c>
      <c r="B48" s="9">
        <v>388.26</v>
      </c>
      <c r="C48" s="9">
        <f t="shared" si="1"/>
        <v>388.26</v>
      </c>
    </row>
    <row r="49" spans="1:3" outlineLevel="2" x14ac:dyDescent="0.25">
      <c r="A49" s="4" t="s">
        <v>46</v>
      </c>
      <c r="B49" s="9">
        <v>343.22</v>
      </c>
      <c r="C49" s="9">
        <f t="shared" si="1"/>
        <v>343.22</v>
      </c>
    </row>
    <row r="50" spans="1:3" outlineLevel="2" x14ac:dyDescent="0.25">
      <c r="A50" s="4" t="s">
        <v>47</v>
      </c>
      <c r="B50" s="9">
        <v>412.84</v>
      </c>
      <c r="C50" s="9">
        <f t="shared" si="1"/>
        <v>412.84</v>
      </c>
    </row>
    <row r="51" spans="1:3" outlineLevel="2" x14ac:dyDescent="0.25">
      <c r="A51" s="4" t="s">
        <v>48</v>
      </c>
      <c r="B51" s="9">
        <v>195.76</v>
      </c>
      <c r="C51" s="9">
        <f t="shared" si="1"/>
        <v>195.76</v>
      </c>
    </row>
    <row r="52" spans="1:3" outlineLevel="1" x14ac:dyDescent="0.25">
      <c r="A52" s="5" t="s">
        <v>49</v>
      </c>
      <c r="B52" s="10">
        <f>B47+B48+B49+B50+B51</f>
        <v>1340.08</v>
      </c>
      <c r="C52" s="11">
        <f t="shared" si="1"/>
        <v>1340.08</v>
      </c>
    </row>
    <row r="53" spans="1:3" outlineLevel="1" x14ac:dyDescent="0.25">
      <c r="A53" s="3" t="s">
        <v>50</v>
      </c>
      <c r="B53" s="8"/>
      <c r="C53" s="9">
        <f t="shared" si="1"/>
        <v>0</v>
      </c>
    </row>
    <row r="54" spans="1:3" outlineLevel="2" x14ac:dyDescent="0.25">
      <c r="A54" s="4" t="s">
        <v>51</v>
      </c>
      <c r="B54" s="9">
        <v>180</v>
      </c>
      <c r="C54" s="9">
        <f t="shared" si="1"/>
        <v>180</v>
      </c>
    </row>
    <row r="55" spans="1:3" outlineLevel="1" x14ac:dyDescent="0.25">
      <c r="A55" s="5" t="s">
        <v>52</v>
      </c>
      <c r="B55" s="10">
        <f>B53+B54</f>
        <v>180</v>
      </c>
      <c r="C55" s="11">
        <f t="shared" ref="C55:C78" si="2">B55</f>
        <v>180</v>
      </c>
    </row>
    <row r="56" spans="1:3" outlineLevel="1" x14ac:dyDescent="0.25">
      <c r="A56" s="3" t="s">
        <v>53</v>
      </c>
      <c r="B56" s="8"/>
      <c r="C56" s="9">
        <f t="shared" si="2"/>
        <v>0</v>
      </c>
    </row>
    <row r="57" spans="1:3" outlineLevel="2" x14ac:dyDescent="0.25">
      <c r="A57" s="4" t="s">
        <v>54</v>
      </c>
      <c r="B57" s="9">
        <v>185</v>
      </c>
      <c r="C57" s="9">
        <f t="shared" si="2"/>
        <v>185</v>
      </c>
    </row>
    <row r="58" spans="1:3" outlineLevel="2" x14ac:dyDescent="0.25">
      <c r="A58" s="4" t="s">
        <v>55</v>
      </c>
      <c r="B58" s="9">
        <v>-1741.14</v>
      </c>
      <c r="C58" s="9">
        <f t="shared" si="2"/>
        <v>-1741.14</v>
      </c>
    </row>
    <row r="59" spans="1:3" outlineLevel="2" x14ac:dyDescent="0.25">
      <c r="A59" s="4" t="s">
        <v>56</v>
      </c>
      <c r="B59" s="9">
        <v>-787.94</v>
      </c>
      <c r="C59" s="9">
        <f t="shared" si="2"/>
        <v>-787.94</v>
      </c>
    </row>
    <row r="60" spans="1:3" outlineLevel="2" x14ac:dyDescent="0.25">
      <c r="A60" s="4" t="s">
        <v>57</v>
      </c>
      <c r="B60" s="9">
        <v>678.6</v>
      </c>
      <c r="C60" s="9">
        <f t="shared" si="2"/>
        <v>678.6</v>
      </c>
    </row>
    <row r="61" spans="1:3" outlineLevel="1" x14ac:dyDescent="0.25">
      <c r="A61" s="5" t="s">
        <v>58</v>
      </c>
      <c r="B61" s="10">
        <f>B56+B57+B58+B59+B60</f>
        <v>-1665.48</v>
      </c>
      <c r="C61" s="11">
        <f t="shared" si="2"/>
        <v>-1665.48</v>
      </c>
    </row>
    <row r="62" spans="1:3" outlineLevel="1" x14ac:dyDescent="0.25">
      <c r="A62" s="3" t="s">
        <v>59</v>
      </c>
      <c r="B62" s="8"/>
      <c r="C62" s="9">
        <f t="shared" si="2"/>
        <v>0</v>
      </c>
    </row>
    <row r="63" spans="1:3" outlineLevel="2" x14ac:dyDescent="0.25">
      <c r="A63" s="4" t="s">
        <v>60</v>
      </c>
      <c r="B63" s="9">
        <v>388.28</v>
      </c>
      <c r="C63" s="9">
        <f t="shared" si="2"/>
        <v>388.28</v>
      </c>
    </row>
    <row r="64" spans="1:3" outlineLevel="2" x14ac:dyDescent="0.25">
      <c r="A64" s="4" t="s">
        <v>61</v>
      </c>
      <c r="B64" s="9">
        <v>467.94</v>
      </c>
      <c r="C64" s="9">
        <f t="shared" si="2"/>
        <v>467.94</v>
      </c>
    </row>
    <row r="65" spans="1:3" outlineLevel="2" x14ac:dyDescent="0.25">
      <c r="A65" s="4" t="s">
        <v>62</v>
      </c>
      <c r="B65" s="9">
        <v>874.08</v>
      </c>
      <c r="C65" s="9">
        <f t="shared" si="2"/>
        <v>874.08</v>
      </c>
    </row>
    <row r="66" spans="1:3" outlineLevel="2" x14ac:dyDescent="0.25">
      <c r="A66" s="4" t="s">
        <v>63</v>
      </c>
      <c r="B66" s="9">
        <v>1005.8</v>
      </c>
      <c r="C66" s="9">
        <f t="shared" si="2"/>
        <v>1005.8</v>
      </c>
    </row>
    <row r="67" spans="1:3" outlineLevel="2" x14ac:dyDescent="0.25">
      <c r="A67" s="4" t="s">
        <v>64</v>
      </c>
      <c r="B67" s="9">
        <v>965.67</v>
      </c>
      <c r="C67" s="9">
        <f t="shared" si="2"/>
        <v>965.67</v>
      </c>
    </row>
    <row r="68" spans="1:3" outlineLevel="2" x14ac:dyDescent="0.25">
      <c r="A68" s="4" t="s">
        <v>65</v>
      </c>
      <c r="B68" s="9">
        <v>29.32</v>
      </c>
      <c r="C68" s="9">
        <f t="shared" si="2"/>
        <v>29.32</v>
      </c>
    </row>
    <row r="69" spans="1:3" outlineLevel="2" x14ac:dyDescent="0.25">
      <c r="A69" s="4" t="s">
        <v>66</v>
      </c>
      <c r="B69" s="9">
        <v>816.09</v>
      </c>
      <c r="C69" s="9">
        <f t="shared" si="2"/>
        <v>816.09</v>
      </c>
    </row>
    <row r="70" spans="1:3" outlineLevel="2" x14ac:dyDescent="0.25">
      <c r="A70" s="4" t="s">
        <v>67</v>
      </c>
      <c r="B70" s="9">
        <v>119.63</v>
      </c>
      <c r="C70" s="9">
        <f t="shared" si="2"/>
        <v>119.63</v>
      </c>
    </row>
    <row r="71" spans="1:3" outlineLevel="2" x14ac:dyDescent="0.25">
      <c r="A71" s="4" t="s">
        <v>68</v>
      </c>
      <c r="B71" s="9">
        <v>11300</v>
      </c>
      <c r="C71" s="9">
        <f t="shared" si="2"/>
        <v>11300</v>
      </c>
    </row>
    <row r="72" spans="1:3" outlineLevel="2" x14ac:dyDescent="0.25">
      <c r="A72" s="4" t="s">
        <v>69</v>
      </c>
      <c r="B72" s="9">
        <v>10031.01</v>
      </c>
      <c r="C72" s="9">
        <f t="shared" si="2"/>
        <v>10031.01</v>
      </c>
    </row>
    <row r="73" spans="1:3" outlineLevel="2" x14ac:dyDescent="0.25">
      <c r="A73" s="4" t="s">
        <v>70</v>
      </c>
      <c r="B73" s="9">
        <v>661.94</v>
      </c>
      <c r="C73" s="9">
        <f t="shared" si="2"/>
        <v>661.94</v>
      </c>
    </row>
    <row r="74" spans="1:3" outlineLevel="2" x14ac:dyDescent="0.25">
      <c r="A74" s="4" t="s">
        <v>71</v>
      </c>
      <c r="B74" s="9">
        <v>4418</v>
      </c>
      <c r="C74" s="9">
        <f t="shared" si="2"/>
        <v>4418</v>
      </c>
    </row>
    <row r="75" spans="1:3" outlineLevel="2" x14ac:dyDescent="0.25">
      <c r="A75" s="4" t="s">
        <v>72</v>
      </c>
      <c r="B75" s="9">
        <v>850</v>
      </c>
      <c r="C75" s="9">
        <f t="shared" si="2"/>
        <v>850</v>
      </c>
    </row>
    <row r="76" spans="1:3" outlineLevel="1" x14ac:dyDescent="0.25">
      <c r="A76" s="5" t="s">
        <v>73</v>
      </c>
      <c r="B76" s="10">
        <f>B62+B63+B64+B65+B66+B67+B68+B69+B70+B71+B72+B73+B74+B75</f>
        <v>31927.759999999998</v>
      </c>
      <c r="C76" s="11">
        <f t="shared" si="2"/>
        <v>31927.759999999998</v>
      </c>
    </row>
    <row r="77" spans="1:3" x14ac:dyDescent="0.25">
      <c r="A77" s="6" t="s">
        <v>74</v>
      </c>
      <c r="B77" s="10">
        <f>B25+B30+B36+B46+B52+B55+B61+B76</f>
        <v>97584.099999999991</v>
      </c>
      <c r="C77" s="11">
        <f t="shared" si="2"/>
        <v>97584.099999999991</v>
      </c>
    </row>
    <row r="78" spans="1:3" x14ac:dyDescent="0.25">
      <c r="A78" s="6" t="s">
        <v>75</v>
      </c>
      <c r="B78" s="10">
        <f>B21-B77</f>
        <v>-37696.51999999999</v>
      </c>
      <c r="C78" s="11">
        <f t="shared" si="2"/>
        <v>-37696.51999999999</v>
      </c>
    </row>
    <row r="79" spans="1:3" x14ac:dyDescent="0.25">
      <c r="A79" s="2" t="s">
        <v>76</v>
      </c>
      <c r="B79" s="8"/>
      <c r="C79" s="8"/>
    </row>
    <row r="80" spans="1:3" x14ac:dyDescent="0.25">
      <c r="A80" s="2" t="s">
        <v>77</v>
      </c>
      <c r="B80" s="8"/>
      <c r="C80" s="8"/>
    </row>
    <row r="81" spans="1:3" x14ac:dyDescent="0.25">
      <c r="A81" s="6" t="s">
        <v>78</v>
      </c>
      <c r="B81" s="10">
        <f>B79-B80</f>
        <v>0</v>
      </c>
      <c r="C81" s="10">
        <f>B81</f>
        <v>0</v>
      </c>
    </row>
    <row r="82" spans="1:3" x14ac:dyDescent="0.25">
      <c r="A82" s="6" t="s">
        <v>79</v>
      </c>
      <c r="B82" s="10">
        <f>B78+B81</f>
        <v>-37696.51999999999</v>
      </c>
      <c r="C82" s="11">
        <f>B82</f>
        <v>-37696.51999999999</v>
      </c>
    </row>
    <row r="86" spans="1:3" x14ac:dyDescent="0.25">
      <c r="A86" s="16" t="s">
        <v>83</v>
      </c>
      <c r="B86" s="13"/>
      <c r="C86" s="13"/>
    </row>
  </sheetData>
  <mergeCells count="4">
    <mergeCell ref="A1:C1"/>
    <mergeCell ref="A2:C2"/>
    <mergeCell ref="A3:C3"/>
    <mergeCell ref="A86:C86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Ginger Greaves</cp:lastModifiedBy>
  <dcterms:created xsi:type="dcterms:W3CDTF">2022-03-24T08:55:57Z</dcterms:created>
  <dcterms:modified xsi:type="dcterms:W3CDTF">2025-09-23T22:40:45Z</dcterms:modified>
  <cp:category/>
</cp:coreProperties>
</file>