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INGER\Documents\SRPF\BOARD MATERIALS\SHIRLEY'S REPORTS\MONTHLY FINANCIALS\"/>
    </mc:Choice>
  </mc:AlternateContent>
  <xr:revisionPtr revIDLastSave="0" documentId="8_{02417F7C-903C-40CF-B3E7-1D229C76043F}" xr6:coauthVersionLast="47" xr6:coauthVersionMax="47" xr10:uidLastSave="{00000000-0000-0000-0000-000000000000}"/>
  <bookViews>
    <workbookView xWindow="-120" yWindow="600" windowWidth="19440" windowHeight="10440" xr2:uid="{00000000-000D-0000-FFFF-FFFF00000000}"/>
  </bookViews>
  <sheets>
    <sheet name="Balance 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9" i="1" l="1"/>
  <c r="B58" i="1"/>
  <c r="B57" i="1"/>
  <c r="B56" i="1"/>
  <c r="B55" i="1"/>
  <c r="B53" i="1"/>
  <c r="B60" i="1" s="1"/>
  <c r="B52" i="1"/>
  <c r="B51" i="1"/>
  <c r="B50" i="1"/>
  <c r="B49" i="1"/>
  <c r="B44" i="1"/>
  <c r="B45" i="1" s="1"/>
  <c r="B43" i="1"/>
  <c r="B42" i="1"/>
  <c r="B40" i="1"/>
  <c r="B39" i="1"/>
  <c r="B36" i="1"/>
  <c r="B37" i="1" s="1"/>
  <c r="B46" i="1" s="1"/>
  <c r="B47" i="1" s="1"/>
  <c r="B61" i="1" s="1"/>
  <c r="B28" i="1"/>
  <c r="B29" i="1" s="1"/>
  <c r="B25" i="1"/>
  <c r="B24" i="1"/>
  <c r="B26" i="1" s="1"/>
  <c r="B30" i="1" s="1"/>
  <c r="B19" i="1"/>
  <c r="B20" i="1" s="1"/>
  <c r="B16" i="1"/>
  <c r="B15" i="1"/>
  <c r="B14" i="1"/>
  <c r="B13" i="1"/>
  <c r="B12" i="1"/>
  <c r="B11" i="1"/>
  <c r="B10" i="1"/>
  <c r="B9" i="1"/>
  <c r="B17" i="1" s="1"/>
  <c r="B21" i="1" s="1"/>
  <c r="B31" i="1" s="1"/>
</calcChain>
</file>

<file path=xl/sharedStrings.xml><?xml version="1.0" encoding="utf-8"?>
<sst xmlns="http://schemas.openxmlformats.org/spreadsheetml/2006/main" count="61" uniqueCount="61">
  <si>
    <t>Total</t>
  </si>
  <si>
    <t>ASSETS</t>
  </si>
  <si>
    <t xml:space="preserve">   Current Assets</t>
  </si>
  <si>
    <t xml:space="preserve">      Bank Accounts</t>
  </si>
  <si>
    <t xml:space="preserve">         1005 FRONTWAVE Credit Union</t>
  </si>
  <si>
    <t xml:space="preserve">         1040 Petty cash</t>
  </si>
  <si>
    <t xml:space="preserve">         1054 FRONTWAVE Payroll Account</t>
  </si>
  <si>
    <t xml:space="preserve">         1055 FRONTWAVE Savings</t>
  </si>
  <si>
    <t xml:space="preserve">         1066 FRONTWAVE CERTIFICATE OF DEP</t>
  </si>
  <si>
    <t xml:space="preserve">         1080 Savings - IECF-unrestricted</t>
  </si>
  <si>
    <t xml:space="preserve">         1083 Savings IECF- Ellis Account</t>
  </si>
  <si>
    <t xml:space="preserve">         1085 Savings - IECF-restricted</t>
  </si>
  <si>
    <t xml:space="preserve">      Total Bank Accounts</t>
  </si>
  <si>
    <t xml:space="preserve">      Other Current Assets</t>
  </si>
  <si>
    <t xml:space="preserve">         1300 Other receivables</t>
  </si>
  <si>
    <t xml:space="preserve">      Total Other Current Assets</t>
  </si>
  <si>
    <t xml:space="preserve">   Total Current Assets</t>
  </si>
  <si>
    <t xml:space="preserve">   Fixed Assets</t>
  </si>
  <si>
    <t xml:space="preserve">      1600 Fixed operating assets</t>
  </si>
  <si>
    <t xml:space="preserve">         1610 Foundation House Improvements</t>
  </si>
  <si>
    <t xml:space="preserve">         1640 Furniture, fixtures, &amp; equip</t>
  </si>
  <si>
    <t xml:space="preserve">      Total 1600 Fixed operating assets</t>
  </si>
  <si>
    <t xml:space="preserve">      1700 Accumulated Depreciation</t>
  </si>
  <si>
    <t xml:space="preserve">         1745 Acc deprec - furn,fix,equip</t>
  </si>
  <si>
    <t xml:space="preserve">      Total 1700 Accumulated Depreciation</t>
  </si>
  <si>
    <t xml:space="preserve">   Total Fixed Assets</t>
  </si>
  <si>
    <t>TOTAL ASSETS</t>
  </si>
  <si>
    <t>LIABILITIES AND EQUITY</t>
  </si>
  <si>
    <t xml:space="preserve">   Liabilities</t>
  </si>
  <si>
    <t xml:space="preserve">      Current Liabilities</t>
  </si>
  <si>
    <t xml:space="preserve">         Credit Cards</t>
  </si>
  <si>
    <t xml:space="preserve">            2006 Capital One</t>
  </si>
  <si>
    <t xml:space="preserve">         Total Credit Cards</t>
  </si>
  <si>
    <t xml:space="preserve">         Other Current Liabilities</t>
  </si>
  <si>
    <t xml:space="preserve">            2025 Liability - Scholarship holding</t>
  </si>
  <si>
    <t xml:space="preserve">            2050 Liability - Unspent-FireFund</t>
  </si>
  <si>
    <t xml:space="preserve">            2100 Accrued liabilities</t>
  </si>
  <si>
    <t xml:space="preserve">               2130 Accrued payroll taxes</t>
  </si>
  <si>
    <t xml:space="preserve">               2140 Accrued sales taxes</t>
  </si>
  <si>
    <t xml:space="preserve">            Total 2100 Accrued liabilities</t>
  </si>
  <si>
    <t xml:space="preserve">         Total Other Current Liabilities</t>
  </si>
  <si>
    <t xml:space="preserve">      Total Current Liabilities</t>
  </si>
  <si>
    <t xml:space="preserve">   Total Liabilities</t>
  </si>
  <si>
    <t xml:space="preserve">   Equity</t>
  </si>
  <si>
    <t xml:space="preserve">      3000 Unrestricted net assets</t>
  </si>
  <si>
    <t xml:space="preserve">         3005 Restricted Net Assets - IECF</t>
  </si>
  <si>
    <t xml:space="preserve">         3010 Unrestricted Net Assets</t>
  </si>
  <si>
    <t xml:space="preserve">         3020 Board-designated net assets</t>
  </si>
  <si>
    <t xml:space="preserve">      Total 3000 Unrestricted net assets</t>
  </si>
  <si>
    <t xml:space="preserve">      3100 Temp restricted net assets</t>
  </si>
  <si>
    <t xml:space="preserve">         3110 Use restricted net assets</t>
  </si>
  <si>
    <t xml:space="preserve">      Total 3100 Temp restricted net assets</t>
  </si>
  <si>
    <t xml:space="preserve">      3200 Perm restricted net assets</t>
  </si>
  <si>
    <t xml:space="preserve">      32000 *Unrestricted Net Assets</t>
  </si>
  <si>
    <t xml:space="preserve">      Net Income</t>
  </si>
  <si>
    <t xml:space="preserve">   Total Equity</t>
  </si>
  <si>
    <t>TOTAL LIABILITIES AND EQUITY</t>
  </si>
  <si>
    <t>Wednesday, Feb 19, 2025 04:47:16 PM GMT-8 - Cash Basis</t>
  </si>
  <si>
    <t>Santa Rosa Plateau Foundation</t>
  </si>
  <si>
    <t>Balance Sheet</t>
  </si>
  <si>
    <t>As of January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</si>
</sst>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&quot;$&quot;* #,##0.00\ _€"/>
  </numFmts>
  <fonts count="6" x14ac:knownFonts="1">
    <font>
      <sz val="11"/>
      <color indexed="8"/>
      <name val="Aptos Narrow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5"/>
  <sheetViews>
    <sheetView tabSelected="1" workbookViewId="0">
      <selection sqref="A1:B1"/>
    </sheetView>
  </sheetViews>
  <sheetFormatPr defaultRowHeight="15" x14ac:dyDescent="0.25"/>
  <cols>
    <col min="1" max="1" width="42.140625" customWidth="1"/>
    <col min="2" max="2" width="25.7109375" customWidth="1"/>
  </cols>
  <sheetData>
    <row r="1" spans="1:2" ht="18" x14ac:dyDescent="0.25">
      <c r="A1" s="10" t="s">
        <v>58</v>
      </c>
      <c r="B1" s="9"/>
    </row>
    <row r="2" spans="1:2" ht="18" x14ac:dyDescent="0.25">
      <c r="A2" s="10" t="s">
        <v>59</v>
      </c>
      <c r="B2" s="9"/>
    </row>
    <row r="3" spans="1:2" x14ac:dyDescent="0.25">
      <c r="A3" s="11" t="s">
        <v>60</v>
      </c>
      <c r="B3" s="9"/>
    </row>
    <row r="5" spans="1:2" x14ac:dyDescent="0.25">
      <c r="A5" s="1"/>
      <c r="B5" s="2" t="s">
        <v>0</v>
      </c>
    </row>
    <row r="6" spans="1:2" x14ac:dyDescent="0.25">
      <c r="A6" s="3" t="s">
        <v>1</v>
      </c>
      <c r="B6" s="4"/>
    </row>
    <row r="7" spans="1:2" x14ac:dyDescent="0.25">
      <c r="A7" s="3" t="s">
        <v>2</v>
      </c>
      <c r="B7" s="4"/>
    </row>
    <row r="8" spans="1:2" x14ac:dyDescent="0.25">
      <c r="A8" s="3" t="s">
        <v>3</v>
      </c>
      <c r="B8" s="4"/>
    </row>
    <row r="9" spans="1:2" x14ac:dyDescent="0.25">
      <c r="A9" s="3" t="s">
        <v>4</v>
      </c>
      <c r="B9" s="5">
        <f>110159.98</f>
        <v>110159.98</v>
      </c>
    </row>
    <row r="10" spans="1:2" x14ac:dyDescent="0.25">
      <c r="A10" s="3" t="s">
        <v>5</v>
      </c>
      <c r="B10" s="5">
        <f>50</f>
        <v>50</v>
      </c>
    </row>
    <row r="11" spans="1:2" x14ac:dyDescent="0.25">
      <c r="A11" s="3" t="s">
        <v>6</v>
      </c>
      <c r="B11" s="5">
        <f>16533.23</f>
        <v>16533.23</v>
      </c>
    </row>
    <row r="12" spans="1:2" x14ac:dyDescent="0.25">
      <c r="A12" s="3" t="s">
        <v>7</v>
      </c>
      <c r="B12" s="5">
        <f>5000</f>
        <v>5000</v>
      </c>
    </row>
    <row r="13" spans="1:2" x14ac:dyDescent="0.25">
      <c r="A13" s="3" t="s">
        <v>8</v>
      </c>
      <c r="B13" s="5">
        <f>0</f>
        <v>0</v>
      </c>
    </row>
    <row r="14" spans="1:2" x14ac:dyDescent="0.25">
      <c r="A14" s="3" t="s">
        <v>9</v>
      </c>
      <c r="B14" s="5">
        <f>10189.66</f>
        <v>10189.66</v>
      </c>
    </row>
    <row r="15" spans="1:2" x14ac:dyDescent="0.25">
      <c r="A15" s="3" t="s">
        <v>10</v>
      </c>
      <c r="B15" s="5">
        <f>581471.29</f>
        <v>581471.29</v>
      </c>
    </row>
    <row r="16" spans="1:2" x14ac:dyDescent="0.25">
      <c r="A16" s="3" t="s">
        <v>11</v>
      </c>
      <c r="B16" s="5">
        <f>23368.89</f>
        <v>23368.89</v>
      </c>
    </row>
    <row r="17" spans="1:2" x14ac:dyDescent="0.25">
      <c r="A17" s="3" t="s">
        <v>12</v>
      </c>
      <c r="B17" s="6">
        <f>(((((((B9)+(B10))+(B11))+(B12))+(B13))+(B14))+(B15))+(B16)</f>
        <v>746773.05</v>
      </c>
    </row>
    <row r="18" spans="1:2" x14ac:dyDescent="0.25">
      <c r="A18" s="3" t="s">
        <v>13</v>
      </c>
      <c r="B18" s="4"/>
    </row>
    <row r="19" spans="1:2" x14ac:dyDescent="0.25">
      <c r="A19" s="3" t="s">
        <v>14</v>
      </c>
      <c r="B19" s="5">
        <f>0</f>
        <v>0</v>
      </c>
    </row>
    <row r="20" spans="1:2" x14ac:dyDescent="0.25">
      <c r="A20" s="3" t="s">
        <v>15</v>
      </c>
      <c r="B20" s="6">
        <f>B19</f>
        <v>0</v>
      </c>
    </row>
    <row r="21" spans="1:2" x14ac:dyDescent="0.25">
      <c r="A21" s="3" t="s">
        <v>16</v>
      </c>
      <c r="B21" s="6">
        <f>(B17)+(B20)</f>
        <v>746773.05</v>
      </c>
    </row>
    <row r="22" spans="1:2" x14ac:dyDescent="0.25">
      <c r="A22" s="3" t="s">
        <v>17</v>
      </c>
      <c r="B22" s="4"/>
    </row>
    <row r="23" spans="1:2" x14ac:dyDescent="0.25">
      <c r="A23" s="3" t="s">
        <v>18</v>
      </c>
      <c r="B23" s="4"/>
    </row>
    <row r="24" spans="1:2" x14ac:dyDescent="0.25">
      <c r="A24" s="3" t="s">
        <v>19</v>
      </c>
      <c r="B24" s="5">
        <f>57732.06</f>
        <v>57732.06</v>
      </c>
    </row>
    <row r="25" spans="1:2" x14ac:dyDescent="0.25">
      <c r="A25" s="3" t="s">
        <v>20</v>
      </c>
      <c r="B25" s="5">
        <f>5467</f>
        <v>5467</v>
      </c>
    </row>
    <row r="26" spans="1:2" x14ac:dyDescent="0.25">
      <c r="A26" s="3" t="s">
        <v>21</v>
      </c>
      <c r="B26" s="6">
        <f>((B23)+(B24))+(B25)</f>
        <v>63199.06</v>
      </c>
    </row>
    <row r="27" spans="1:2" x14ac:dyDescent="0.25">
      <c r="A27" s="3" t="s">
        <v>22</v>
      </c>
      <c r="B27" s="4"/>
    </row>
    <row r="28" spans="1:2" x14ac:dyDescent="0.25">
      <c r="A28" s="3" t="s">
        <v>23</v>
      </c>
      <c r="B28" s="5">
        <f>-5467</f>
        <v>-5467</v>
      </c>
    </row>
    <row r="29" spans="1:2" x14ac:dyDescent="0.25">
      <c r="A29" s="3" t="s">
        <v>24</v>
      </c>
      <c r="B29" s="6">
        <f>(B27)+(B28)</f>
        <v>-5467</v>
      </c>
    </row>
    <row r="30" spans="1:2" x14ac:dyDescent="0.25">
      <c r="A30" s="3" t="s">
        <v>25</v>
      </c>
      <c r="B30" s="6">
        <f>(B26)+(B29)</f>
        <v>57732.06</v>
      </c>
    </row>
    <row r="31" spans="1:2" x14ac:dyDescent="0.25">
      <c r="A31" s="3" t="s">
        <v>26</v>
      </c>
      <c r="B31" s="7">
        <f>(B21)+(B30)</f>
        <v>804505.1100000001</v>
      </c>
    </row>
    <row r="32" spans="1:2" x14ac:dyDescent="0.25">
      <c r="A32" s="3" t="s">
        <v>27</v>
      </c>
      <c r="B32" s="4"/>
    </row>
    <row r="33" spans="1:2" x14ac:dyDescent="0.25">
      <c r="A33" s="3" t="s">
        <v>28</v>
      </c>
      <c r="B33" s="4"/>
    </row>
    <row r="34" spans="1:2" x14ac:dyDescent="0.25">
      <c r="A34" s="3" t="s">
        <v>29</v>
      </c>
      <c r="B34" s="4"/>
    </row>
    <row r="35" spans="1:2" x14ac:dyDescent="0.25">
      <c r="A35" s="3" t="s">
        <v>30</v>
      </c>
      <c r="B35" s="4"/>
    </row>
    <row r="36" spans="1:2" x14ac:dyDescent="0.25">
      <c r="A36" s="3" t="s">
        <v>31</v>
      </c>
      <c r="B36" s="5">
        <f>1284.65</f>
        <v>1284.6500000000001</v>
      </c>
    </row>
    <row r="37" spans="1:2" x14ac:dyDescent="0.25">
      <c r="A37" s="3" t="s">
        <v>32</v>
      </c>
      <c r="B37" s="6">
        <f>B36</f>
        <v>1284.6500000000001</v>
      </c>
    </row>
    <row r="38" spans="1:2" x14ac:dyDescent="0.25">
      <c r="A38" s="3" t="s">
        <v>33</v>
      </c>
      <c r="B38" s="4"/>
    </row>
    <row r="39" spans="1:2" x14ac:dyDescent="0.25">
      <c r="A39" s="3" t="s">
        <v>34</v>
      </c>
      <c r="B39" s="5">
        <f>5465</f>
        <v>5465</v>
      </c>
    </row>
    <row r="40" spans="1:2" x14ac:dyDescent="0.25">
      <c r="A40" s="3" t="s">
        <v>35</v>
      </c>
      <c r="B40" s="5">
        <f>2771.79</f>
        <v>2771.79</v>
      </c>
    </row>
    <row r="41" spans="1:2" x14ac:dyDescent="0.25">
      <c r="A41" s="3" t="s">
        <v>36</v>
      </c>
      <c r="B41" s="4"/>
    </row>
    <row r="42" spans="1:2" x14ac:dyDescent="0.25">
      <c r="A42" s="3" t="s">
        <v>37</v>
      </c>
      <c r="B42" s="5">
        <f>1384.59</f>
        <v>1384.59</v>
      </c>
    </row>
    <row r="43" spans="1:2" x14ac:dyDescent="0.25">
      <c r="A43" s="3" t="s">
        <v>38</v>
      </c>
      <c r="B43" s="5">
        <f>-506.54</f>
        <v>-506.54</v>
      </c>
    </row>
    <row r="44" spans="1:2" x14ac:dyDescent="0.25">
      <c r="A44" s="3" t="s">
        <v>39</v>
      </c>
      <c r="B44" s="6">
        <f>((B41)+(B42))+(B43)</f>
        <v>878.05</v>
      </c>
    </row>
    <row r="45" spans="1:2" x14ac:dyDescent="0.25">
      <c r="A45" s="3" t="s">
        <v>40</v>
      </c>
      <c r="B45" s="6">
        <f>((B39)+(B40))+(B44)</f>
        <v>9114.84</v>
      </c>
    </row>
    <row r="46" spans="1:2" x14ac:dyDescent="0.25">
      <c r="A46" s="3" t="s">
        <v>41</v>
      </c>
      <c r="B46" s="6">
        <f>(B37)+(B45)</f>
        <v>10399.49</v>
      </c>
    </row>
    <row r="47" spans="1:2" x14ac:dyDescent="0.25">
      <c r="A47" s="3" t="s">
        <v>42</v>
      </c>
      <c r="B47" s="6">
        <f>B46</f>
        <v>10399.49</v>
      </c>
    </row>
    <row r="48" spans="1:2" x14ac:dyDescent="0.25">
      <c r="A48" s="3" t="s">
        <v>43</v>
      </c>
      <c r="B48" s="4"/>
    </row>
    <row r="49" spans="1:2" x14ac:dyDescent="0.25">
      <c r="A49" s="3" t="s">
        <v>44</v>
      </c>
      <c r="B49" s="5">
        <f>0</f>
        <v>0</v>
      </c>
    </row>
    <row r="50" spans="1:2" x14ac:dyDescent="0.25">
      <c r="A50" s="3" t="s">
        <v>45</v>
      </c>
      <c r="B50" s="5">
        <f>22365.09</f>
        <v>22365.09</v>
      </c>
    </row>
    <row r="51" spans="1:2" x14ac:dyDescent="0.25">
      <c r="A51" s="3" t="s">
        <v>46</v>
      </c>
      <c r="B51" s="5">
        <f>723547.91</f>
        <v>723547.91</v>
      </c>
    </row>
    <row r="52" spans="1:2" x14ac:dyDescent="0.25">
      <c r="A52" s="3" t="s">
        <v>47</v>
      </c>
      <c r="B52" s="5">
        <f>0</f>
        <v>0</v>
      </c>
    </row>
    <row r="53" spans="1:2" x14ac:dyDescent="0.25">
      <c r="A53" s="3" t="s">
        <v>48</v>
      </c>
      <c r="B53" s="6">
        <f>(((B49)+(B50))+(B51))+(B52)</f>
        <v>745913</v>
      </c>
    </row>
    <row r="54" spans="1:2" x14ac:dyDescent="0.25">
      <c r="A54" s="3" t="s">
        <v>49</v>
      </c>
      <c r="B54" s="4"/>
    </row>
    <row r="55" spans="1:2" x14ac:dyDescent="0.25">
      <c r="A55" s="3" t="s">
        <v>50</v>
      </c>
      <c r="B55" s="5">
        <f>0</f>
        <v>0</v>
      </c>
    </row>
    <row r="56" spans="1:2" x14ac:dyDescent="0.25">
      <c r="A56" s="3" t="s">
        <v>51</v>
      </c>
      <c r="B56" s="6">
        <f>(B54)+(B55)</f>
        <v>0</v>
      </c>
    </row>
    <row r="57" spans="1:2" x14ac:dyDescent="0.25">
      <c r="A57" s="3" t="s">
        <v>52</v>
      </c>
      <c r="B57" s="5">
        <f>0</f>
        <v>0</v>
      </c>
    </row>
    <row r="58" spans="1:2" x14ac:dyDescent="0.25">
      <c r="A58" s="3" t="s">
        <v>53</v>
      </c>
      <c r="B58" s="5">
        <f>46735.99</f>
        <v>46735.99</v>
      </c>
    </row>
    <row r="59" spans="1:2" x14ac:dyDescent="0.25">
      <c r="A59" s="3" t="s">
        <v>54</v>
      </c>
      <c r="B59" s="5">
        <f>1456.63</f>
        <v>1456.63</v>
      </c>
    </row>
    <row r="60" spans="1:2" x14ac:dyDescent="0.25">
      <c r="A60" s="3" t="s">
        <v>55</v>
      </c>
      <c r="B60" s="6">
        <f>((((B53)+(B56))+(B57))+(B58))+(B59)</f>
        <v>794105.62</v>
      </c>
    </row>
    <row r="61" spans="1:2" x14ac:dyDescent="0.25">
      <c r="A61" s="3" t="s">
        <v>56</v>
      </c>
      <c r="B61" s="7">
        <f>(B47)+(B60)</f>
        <v>804505.11</v>
      </c>
    </row>
    <row r="62" spans="1:2" x14ac:dyDescent="0.25">
      <c r="A62" s="3"/>
      <c r="B62" s="4"/>
    </row>
    <row r="65" spans="1:2" x14ac:dyDescent="0.25">
      <c r="A65" s="8" t="s">
        <v>57</v>
      </c>
      <c r="B65" s="9"/>
    </row>
  </sheetData>
  <mergeCells count="4">
    <mergeCell ref="A65:B65"/>
    <mergeCell ref="A1:B1"/>
    <mergeCell ref="A2:B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Ginger Greaves</cp:lastModifiedBy>
  <dcterms:created xsi:type="dcterms:W3CDTF">2025-02-20T00:47:16Z</dcterms:created>
  <dcterms:modified xsi:type="dcterms:W3CDTF">2025-02-20T16:05:25Z</dcterms:modified>
</cp:coreProperties>
</file>